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ДПЗ 20 изменения и дополнения\для сайта\"/>
    </mc:Choice>
  </mc:AlternateContent>
  <bookViews>
    <workbookView xWindow="0" yWindow="0" windowWidth="28800" windowHeight="11835"/>
  </bookViews>
  <sheets>
    <sheet name="ДПЗ" sheetId="1" r:id="rId1"/>
  </sheets>
  <definedNames>
    <definedName name="_xlnm._FilterDatabase" localSheetId="0" hidden="1">ДПЗ!$A$9:$AF$108</definedName>
  </definedNames>
  <calcPr calcId="152511"/>
</workbook>
</file>

<file path=xl/calcChain.xml><?xml version="1.0" encoding="utf-8"?>
<calcChain xmlns="http://schemas.openxmlformats.org/spreadsheetml/2006/main">
  <c r="W94" i="1" l="1"/>
  <c r="X94" i="1" s="1"/>
  <c r="W93" i="1"/>
  <c r="X93" i="1" s="1"/>
  <c r="W89" i="1"/>
  <c r="X89" i="1" s="1"/>
  <c r="W88" i="1"/>
  <c r="X88" i="1" s="1"/>
  <c r="X95" i="1" l="1"/>
  <c r="X96" i="1" s="1"/>
  <c r="X90" i="1"/>
  <c r="X91" i="1" s="1"/>
  <c r="W90" i="1"/>
  <c r="W91" i="1" s="1"/>
  <c r="W95" i="1"/>
  <c r="W96" i="1" s="1"/>
  <c r="W99" i="1"/>
  <c r="W105" i="1"/>
  <c r="X105" i="1" s="1"/>
  <c r="Q106" i="1"/>
  <c r="W106" i="1" s="1"/>
  <c r="X106" i="1" s="1"/>
  <c r="W100" i="1"/>
  <c r="X100" i="1" s="1"/>
  <c r="W101" i="1" l="1"/>
  <c r="W102" i="1" s="1"/>
  <c r="X99" i="1"/>
  <c r="X101" i="1" s="1"/>
  <c r="X102" i="1" s="1"/>
  <c r="W107" i="1"/>
  <c r="W108" i="1" s="1"/>
  <c r="X107" i="1"/>
  <c r="X108" i="1" s="1"/>
  <c r="W83" i="1" l="1"/>
  <c r="X83" i="1" s="1"/>
  <c r="W82" i="1"/>
  <c r="X82" i="1" s="1"/>
  <c r="W81" i="1"/>
  <c r="X81" i="1" s="1"/>
  <c r="W80" i="1"/>
  <c r="X80" i="1" l="1"/>
  <c r="X84" i="1" s="1"/>
  <c r="X85" i="1" s="1"/>
  <c r="W84" i="1"/>
  <c r="W85" i="1" s="1"/>
  <c r="X39" i="1"/>
  <c r="X40" i="1" s="1"/>
  <c r="W39" i="1"/>
  <c r="W40" i="1" s="1"/>
  <c r="X24" i="1"/>
  <c r="X25" i="1" s="1"/>
  <c r="W24" i="1"/>
  <c r="W25" i="1" s="1"/>
  <c r="W70" i="1" l="1"/>
  <c r="X70" i="1" s="1"/>
  <c r="W71" i="1"/>
  <c r="X71" i="1" s="1"/>
  <c r="W72" i="1"/>
  <c r="X72" i="1" s="1"/>
  <c r="W73" i="1"/>
  <c r="X73" i="1" s="1"/>
  <c r="W74" i="1"/>
  <c r="X74" i="1" s="1"/>
  <c r="W69" i="1"/>
  <c r="W60" i="1"/>
  <c r="X60" i="1" s="1"/>
  <c r="W61" i="1"/>
  <c r="X61" i="1" s="1"/>
  <c r="W62" i="1"/>
  <c r="X62" i="1" s="1"/>
  <c r="W63" i="1"/>
  <c r="X63" i="1" s="1"/>
  <c r="W64" i="1"/>
  <c r="X64" i="1" s="1"/>
  <c r="W59" i="1"/>
  <c r="X59" i="1" s="1"/>
  <c r="W75" i="1" l="1"/>
  <c r="X75" i="1" s="1"/>
  <c r="X69" i="1"/>
  <c r="W65" i="1"/>
  <c r="W76" i="1" l="1"/>
  <c r="X76" i="1" s="1"/>
  <c r="X65" i="1"/>
  <c r="W66" i="1"/>
  <c r="X66" i="1" s="1"/>
  <c r="W53" i="1"/>
  <c r="X53" i="1" s="1"/>
  <c r="W52" i="1"/>
  <c r="X52" i="1" s="1"/>
  <c r="W51" i="1"/>
  <c r="X51" i="1" s="1"/>
  <c r="W46" i="1"/>
  <c r="X46" i="1" s="1"/>
  <c r="W45" i="1"/>
  <c r="X45" i="1" s="1"/>
  <c r="W44" i="1"/>
  <c r="X44" i="1" s="1"/>
  <c r="X47" i="1" l="1"/>
  <c r="X48" i="1" s="1"/>
  <c r="X54" i="1"/>
  <c r="X55" i="1" s="1"/>
  <c r="W54" i="1"/>
  <c r="W55" i="1" s="1"/>
  <c r="W47" i="1"/>
  <c r="W48" i="1" s="1"/>
</calcChain>
</file>

<file path=xl/sharedStrings.xml><?xml version="1.0" encoding="utf-8"?>
<sst xmlns="http://schemas.openxmlformats.org/spreadsheetml/2006/main" count="757" uniqueCount="198">
  <si>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</si>
  <si>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</si>
  <si>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</si>
  <si>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</si>
  <si>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</si>
  <si>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</si>
  <si>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</si>
  <si>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</si>
  <si>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</si>
  <si>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</si>
  <si>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</si>
  <si>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</si>
  <si>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</si>
  <si>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</si>
  <si>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</si>
  <si>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</si>
  <si>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</si>
  <si>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</si>
  <si>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</si>
  <si>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</si>
  <si>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</si>
  <si>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</si>
  <si>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</si>
  <si>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</si>
  <si>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</si>
  <si>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</si>
  <si>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</si>
  <si>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</si>
  <si>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</si>
  <si>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Исключить следующие позиции:</t>
  </si>
  <si>
    <t>Итого исключить:</t>
  </si>
  <si>
    <t>3. Услуги</t>
  </si>
  <si>
    <t>Итого по услугам</t>
  </si>
  <si>
    <t>Включить следующие позиции:</t>
  </si>
  <si>
    <t>Итого включить:</t>
  </si>
  <si>
    <t>Департамент геологоразведочных работ</t>
  </si>
  <si>
    <t>2. Работы</t>
  </si>
  <si>
    <t>Итого по работам</t>
  </si>
  <si>
    <t>Департамент механики и транспорта</t>
  </si>
  <si>
    <t>20 изменения и дополнения в План долгосрочных закупок товаров, работ и услуг АО "Эмбамунайгаз"</t>
  </si>
  <si>
    <t>72 У</t>
  </si>
  <si>
    <t>АО "Эмбамунайгаз"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</si>
  <si>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</si>
  <si>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</si>
  <si>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</si>
  <si>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</si>
  <si>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ОИ</t>
  </si>
  <si>
    <t xml:space="preserve">ноябрь-декабрь </t>
  </si>
  <si>
    <t>Атырауская область, г.Атырау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</si>
  <si>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</si>
  <si>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</si>
  <si>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</si>
  <si>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</si>
  <si>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</si>
  <si>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75 У</t>
  </si>
  <si>
    <t>Стандартный анализ и специсследование кернового материала поисково-разведочных скважин</t>
  </si>
  <si>
    <t>исключить следующие позиции:</t>
  </si>
  <si>
    <t>включить следующие позиции:</t>
  </si>
  <si>
    <t>авансовый платеж - 0%, оплата при выполнении 100% течение 30 рабочих дней с момента подписания акта приема-передачи</t>
  </si>
  <si>
    <t>72-1 У</t>
  </si>
  <si>
    <t>74-1 У</t>
  </si>
  <si>
    <t>75-1 У</t>
  </si>
  <si>
    <t>12-1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</si>
  <si>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</si>
  <si>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</si>
  <si>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</si>
  <si>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</si>
  <si>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ОТ</t>
  </si>
  <si>
    <t>март, апрель</t>
  </si>
  <si>
    <t>Атырауская область</t>
  </si>
  <si>
    <t>2015</t>
  </si>
  <si>
    <t>13-3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</si>
  <si>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</si>
  <si>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</si>
  <si>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</si>
  <si>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</si>
  <si>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</si>
  <si>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</si>
  <si>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33.12.12.15.00.00.00</t>
  </si>
  <si>
    <t>Капитальный ремонт насосов</t>
  </si>
  <si>
    <t>Капремонт насосов ЦНС</t>
  </si>
  <si>
    <t>15-3 Р</t>
  </si>
  <si>
    <t>Капремонт поршневых насосов  НБ</t>
  </si>
  <si>
    <t>16-3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</si>
  <si>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</si>
  <si>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</si>
  <si>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</si>
  <si>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17-3 Р</t>
  </si>
  <si>
    <t>33.19.10.22.10.00.00</t>
  </si>
  <si>
    <t>Заправка газовых баллонов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</si>
  <si>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</si>
  <si>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столбец-1,12</t>
  </si>
  <si>
    <t>доп.сумма 3 636 000,00 тг.без НДС</t>
  </si>
  <si>
    <t>доп.сумма 8 905 200 тг.без НДС</t>
  </si>
  <si>
    <t>доп.сумма 12 037 621,20 тг.без НДС</t>
  </si>
  <si>
    <t>доп.сумма 7 738 400 тг.без НДС</t>
  </si>
  <si>
    <t>доп.сумма 3 784 012,40 тг.без НДС</t>
  </si>
  <si>
    <t>1. Товары</t>
  </si>
  <si>
    <t>324-3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</si>
  <si>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</si>
  <si>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</si>
  <si>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</si>
  <si>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</si>
  <si>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июль, август, сентябрь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</si>
  <si>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</si>
  <si>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</si>
  <si>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</si>
  <si>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</si>
  <si>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</si>
  <si>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325-3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</si>
  <si>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</si>
  <si>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</si>
  <si>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328-3 Т</t>
  </si>
  <si>
    <t>ЦНС 60-198 э/д В225М2  55 квт, 3000об/м.</t>
  </si>
  <si>
    <t>329-3 Т</t>
  </si>
  <si>
    <t>ЦНС 60/66 э/д В180S2   22 квт, 3000 об/м</t>
  </si>
  <si>
    <t>330-3 Т</t>
  </si>
  <si>
    <t>ЦНС 180/128 э/д В280S4 110 квт, 1500об/м</t>
  </si>
  <si>
    <t>331-3 Т</t>
  </si>
  <si>
    <t>ЦНС 60-330 э/д ВР280S2 110 квт, 3000об/м</t>
  </si>
  <si>
    <t>333-3 Т</t>
  </si>
  <si>
    <t>ЦНС60-264 эл.двА250С2,75 квт,3000 об/м.</t>
  </si>
  <si>
    <t>793 Т</t>
  </si>
  <si>
    <t>НАСОС К100-65-200(К90 55)ЭЛ.Д30КВТ3000ОБ</t>
  </si>
  <si>
    <t>Пара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</si>
  <si>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</si>
  <si>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</si>
  <si>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</si>
  <si>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</si>
  <si>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</si>
  <si>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</si>
  <si>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r>
      <t>доп.сумма 59 156,00 тг.</t>
    </r>
    <r>
      <rPr>
        <b/>
        <sz val="10"/>
        <rFont val="Times New Roman"/>
        <family val="1"/>
        <charset val="204"/>
      </rPr>
      <t>без НДС</t>
    </r>
  </si>
  <si>
    <t>Итого по товарам</t>
  </si>
  <si>
    <t>793-1 Т</t>
  </si>
  <si>
    <t>794-1Т</t>
  </si>
  <si>
    <t>795-1 Т</t>
  </si>
  <si>
    <t>796-1 Т</t>
  </si>
  <si>
    <t>Столбец- 1,7,9</t>
  </si>
  <si>
    <t>ноябрь, декабрь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</si>
  <si>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</si>
  <si>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</si>
  <si>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</si>
  <si>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/>
  </si>
  <si>
    <t>Услуги на подачу и уборку вагона на железнодорожный подъездной путь при станции Кульсары</t>
  </si>
  <si>
    <t>Услуги на подачу и уборку вагона на железнодорожный подъездной путь при станции Аккистау</t>
  </si>
  <si>
    <t>Услуги на подачу и уборку вагона на железнодорожный подъездной путь при станции Жамансор</t>
  </si>
  <si>
    <t>УПТиКО</t>
  </si>
  <si>
    <t>77 У</t>
  </si>
  <si>
    <t>78 У</t>
  </si>
  <si>
    <t>79 У</t>
  </si>
  <si>
    <t>80 У</t>
  </si>
  <si>
    <t>Департамент социальной  политики</t>
  </si>
  <si>
    <t>12 У</t>
  </si>
  <si>
    <t xml:space="preserve">АО "Эмбамунайгаз" </t>
  </si>
  <si>
    <t>36.00.20.13.00.00.00</t>
  </si>
  <si>
    <t>Услуги по водоснабжению и водоотведению</t>
  </si>
  <si>
    <t xml:space="preserve">Холодная вода для НГДУ "Доссормунайгаз" </t>
  </si>
  <si>
    <t>декабрь</t>
  </si>
  <si>
    <t>авансовый платеж "0%", оставшаяся часть в течение 30 р.д. с момента подписания акта приема-передачи</t>
  </si>
  <si>
    <t>16 У</t>
  </si>
  <si>
    <t>Холодная вода и канализация для Аппарат упр. АО "Эмбамунайгаз", НГДУ "Доссормунайгаз", упр.Эмбамунайэнерго</t>
  </si>
  <si>
    <t>всключить следующие позиции:</t>
  </si>
  <si>
    <t>Итого иключить:</t>
  </si>
  <si>
    <t>столбец - 1,14,16,17</t>
  </si>
  <si>
    <t>12-1 У</t>
  </si>
  <si>
    <t>16-1 У</t>
  </si>
  <si>
    <t>включить</t>
  </si>
  <si>
    <t>столбец- 1,14, 16,17</t>
  </si>
  <si>
    <t>доп.сумма 43 756 067,56тг без НДС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</si>
  <si>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</si>
  <si>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</si>
  <si>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</si>
  <si>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</si>
  <si>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</si>
  <si>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апрель, май, июнь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</si>
  <si>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</si>
  <si>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</si>
  <si>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</si>
  <si>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</si>
  <si>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</si>
  <si>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553-2 Т</t>
  </si>
  <si>
    <t>554-2 Т</t>
  </si>
  <si>
    <t>Столбец -1,9, 14, 16, 17</t>
  </si>
  <si>
    <t xml:space="preserve"> </t>
  </si>
  <si>
    <t>12-2 Р</t>
  </si>
  <si>
    <t>13-4 Р</t>
  </si>
  <si>
    <t>14-4 Р</t>
  </si>
  <si>
    <t>15-4 Р</t>
  </si>
  <si>
    <t>16-4 Р</t>
  </si>
  <si>
    <t>17-4 Р</t>
  </si>
  <si>
    <t>324-4 Т</t>
  </si>
  <si>
    <t>325-4 Т</t>
  </si>
  <si>
    <t>328-4 Т</t>
  </si>
  <si>
    <t>329-4 Т</t>
  </si>
  <si>
    <t>330-4 Т</t>
  </si>
  <si>
    <t>331-4 Т</t>
  </si>
  <si>
    <t>333-4 Т</t>
  </si>
  <si>
    <t>52.21.11.900.001.00.0777.000000000000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</si>
</sst>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._-;\-* #,##0.00\ _р_._-;_-* &quot;-&quot;??\ _р_._-;_-@_-"/>
    <numFmt numFmtId="164" formatCode="_-* #,##0.00_р_._-;\-* #,##0.00_р_._-;_-* &quot;-&quot;??_р_._-;_-@_-"/>
    <numFmt numFmtId="165" formatCode="_(* #,##0.00_);_(* \(#,##0.00\);_(* &quot;-&quot;??_);_(@_)"/>
    <numFmt numFmtId="166" formatCode="&quot;€&quot;#,##0;[Red]\-&quot;€&quot;#,##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theme="1"/>
      <name val="Times New Roman"/>
      <family val="1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2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0" fontId="3" fillId="2" borderId="1"/>
    <xf numFmtId="40" fontId="3" fillId="2" borderId="1"/>
    <xf numFmtId="49" fontId="8" fillId="3" borderId="5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0" xfId="1" applyFont="1" applyFill="1" applyAlignment="1">
      <alignment horizontal="left"/>
    </xf>
    <xf numFmtId="4" fontId="5" fillId="0" borderId="0" xfId="1" applyNumberFormat="1" applyFont="1" applyFill="1" applyAlignment="1">
      <alignment horizontal="left"/>
    </xf>
    <xf numFmtId="0" fontId="15" fillId="0" borderId="0" xfId="0" applyFont="1" applyFill="1"/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 wrapText="1"/>
    </xf>
    <xf numFmtId="1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5" fillId="0" borderId="10" xfId="2" applyNumberFormat="1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16" fillId="0" borderId="0" xfId="0" applyFont="1" applyFill="1"/>
    <xf numFmtId="0" fontId="6" fillId="0" borderId="1" xfId="2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6" fillId="0" borderId="7" xfId="2" applyNumberFormat="1" applyFont="1" applyFill="1" applyBorder="1" applyAlignment="1">
      <alignment horizontal="left" vertical="center"/>
    </xf>
    <xf numFmtId="4" fontId="6" fillId="0" borderId="7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6" xfId="2" applyFont="1" applyFill="1" applyBorder="1" applyAlignment="1">
      <alignment vertical="center"/>
    </xf>
    <xf numFmtId="0" fontId="6" fillId="0" borderId="6" xfId="2" applyFont="1" applyFill="1" applyBorder="1" applyAlignment="1">
      <alignment horizontal="left" vertical="center"/>
    </xf>
    <xf numFmtId="0" fontId="6" fillId="0" borderId="6" xfId="2" applyNumberFormat="1" applyFont="1" applyFill="1" applyBorder="1" applyAlignment="1">
      <alignment horizontal="left" vertical="center"/>
    </xf>
    <xf numFmtId="4" fontId="6" fillId="0" borderId="6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/>
    </xf>
    <xf numFmtId="4" fontId="5" fillId="0" borderId="10" xfId="20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20" applyNumberFormat="1" applyFont="1" applyFill="1" applyBorder="1" applyAlignment="1" applyProtection="1">
      <alignment horizontal="center" vertical="center" wrapText="1"/>
      <protection hidden="1"/>
    </xf>
    <xf numFmtId="43" fontId="5" fillId="0" borderId="10" xfId="72" applyFont="1" applyFill="1" applyBorder="1" applyAlignment="1">
      <alignment horizontal="center" vertical="center" wrapText="1"/>
    </xf>
    <xf numFmtId="43" fontId="6" fillId="0" borderId="10" xfId="72" applyFont="1" applyFill="1" applyBorder="1" applyAlignment="1">
      <alignment horizontal="center" vertical="center" wrapText="1"/>
    </xf>
    <xf numFmtId="43" fontId="5" fillId="0" borderId="10" xfId="72" applyFont="1" applyFill="1" applyBorder="1" applyAlignment="1" applyProtection="1">
      <alignment horizontal="center" vertical="center" wrapText="1"/>
      <protection hidden="1"/>
    </xf>
    <xf numFmtId="43" fontId="6" fillId="0" borderId="10" xfId="72" applyFont="1" applyFill="1" applyBorder="1" applyAlignment="1" applyProtection="1">
      <alignment horizontal="center" vertical="center" wrapText="1"/>
      <protection hidden="1"/>
    </xf>
    <xf numFmtId="43" fontId="5" fillId="0" borderId="0" xfId="72" applyFont="1" applyFill="1" applyAlignment="1">
      <alignment horizontal="left"/>
    </xf>
    <xf numFmtId="43" fontId="15" fillId="0" borderId="0" xfId="72" applyFont="1" applyFill="1"/>
    <xf numFmtId="0" fontId="6" fillId="0" borderId="10" xfId="2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4" fontId="6" fillId="0" borderId="10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7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5" fillId="0" borderId="8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4" fontId="5" fillId="0" borderId="8" xfId="2" applyNumberFormat="1" applyFont="1" applyFill="1" applyBorder="1" applyAlignment="1">
      <alignment horizontal="center" vertical="center" wrapText="1"/>
    </xf>
    <xf numFmtId="49" fontId="5" fillId="0" borderId="8" xfId="2" applyNumberFormat="1" applyFont="1" applyFill="1" applyBorder="1" applyAlignment="1">
      <alignment horizontal="center" vertical="center" wrapText="1"/>
    </xf>
    <xf numFmtId="0" fontId="5" fillId="0" borderId="8" xfId="68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8" xfId="28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8" xfId="28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justify" vertical="center" wrapText="1"/>
    </xf>
    <xf numFmtId="0" fontId="5" fillId="0" borderId="8" xfId="28" applyFont="1" applyFill="1" applyBorder="1" applyAlignment="1">
      <alignment horizontal="center" vertical="center"/>
    </xf>
    <xf numFmtId="0" fontId="5" fillId="0" borderId="8" xfId="45" applyNumberFormat="1" applyFont="1" applyFill="1" applyBorder="1" applyAlignment="1">
      <alignment horizontal="center" vertical="center" wrapText="1"/>
    </xf>
    <xf numFmtId="0" fontId="5" fillId="0" borderId="8" xfId="45" applyFont="1" applyFill="1" applyBorder="1" applyAlignment="1">
      <alignment horizontal="center" vertical="center" wrapText="1"/>
    </xf>
    <xf numFmtId="49" fontId="5" fillId="0" borderId="8" xfId="28" applyNumberFormat="1" applyFont="1" applyFill="1" applyBorder="1" applyAlignment="1">
      <alignment horizontal="center" vertical="center" wrapText="1"/>
    </xf>
    <xf numFmtId="3" fontId="5" fillId="0" borderId="8" xfId="28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/>
    </xf>
    <xf numFmtId="3" fontId="5" fillId="0" borderId="2" xfId="28" applyNumberFormat="1" applyFont="1" applyFill="1" applyBorder="1" applyAlignment="1">
      <alignment horizontal="center" vertical="center" wrapText="1"/>
    </xf>
    <xf numFmtId="43" fontId="5" fillId="0" borderId="8" xfId="72" applyFont="1" applyFill="1" applyBorder="1" applyAlignment="1">
      <alignment horizontal="center" vertical="center" wrapText="1"/>
    </xf>
    <xf numFmtId="43" fontId="5" fillId="0" borderId="0" xfId="72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12" xfId="45" applyNumberFormat="1" applyFont="1" applyFill="1" applyBorder="1" applyAlignment="1">
      <alignment horizontal="center" vertical="center" wrapText="1"/>
    </xf>
    <xf numFmtId="0" fontId="5" fillId="0" borderId="8" xfId="4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28" applyFont="1" applyFill="1" applyBorder="1" applyAlignment="1">
      <alignment horizontal="center" vertical="center" wrapText="1"/>
    </xf>
    <xf numFmtId="4" fontId="5" fillId="0" borderId="8" xfId="28" applyNumberFormat="1" applyFont="1" applyFill="1" applyBorder="1" applyAlignment="1">
      <alignment horizontal="center" vertical="center" wrapText="1"/>
    </xf>
    <xf numFmtId="4" fontId="5" fillId="0" borderId="8" xfId="20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8" xfId="69" applyFont="1" applyFill="1" applyBorder="1" applyAlignment="1">
      <alignment horizontal="center" vertical="center" wrapText="1"/>
    </xf>
    <xf numFmtId="0" fontId="5" fillId="0" borderId="8" xfId="18" applyFont="1" applyFill="1" applyBorder="1" applyAlignment="1">
      <alignment horizontal="center" vertical="center" wrapText="1"/>
    </xf>
    <xf numFmtId="3" fontId="5" fillId="0" borderId="8" xfId="33" applyNumberFormat="1" applyFont="1" applyFill="1" applyBorder="1" applyAlignment="1">
      <alignment horizontal="center" vertical="center" wrapText="1"/>
    </xf>
    <xf numFmtId="1" fontId="5" fillId="0" borderId="8" xfId="28" applyNumberFormat="1" applyFont="1" applyFill="1" applyBorder="1" applyAlignment="1">
      <alignment horizontal="center" vertical="center" wrapText="1"/>
    </xf>
    <xf numFmtId="0" fontId="5" fillId="0" borderId="8" xfId="28" applyFont="1" applyFill="1" applyBorder="1" applyAlignment="1" applyProtection="1">
      <alignment horizontal="center" vertical="center" wrapText="1"/>
    </xf>
    <xf numFmtId="4" fontId="5" fillId="0" borderId="8" xfId="28" applyNumberFormat="1" applyFont="1" applyFill="1" applyBorder="1" applyAlignment="1">
      <alignment horizontal="center" vertical="center"/>
    </xf>
    <xf numFmtId="4" fontId="5" fillId="0" borderId="8" xfId="27" applyNumberFormat="1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4" fontId="15" fillId="0" borderId="0" xfId="0" applyNumberFormat="1" applyFont="1" applyFill="1"/>
  </cellXfs>
  <cellStyles count="73">
    <cellStyle name=" 1" xfId="3"/>
    <cellStyle name="Normal 2" xfId="4"/>
    <cellStyle name="Normal 2 3 2" xfId="5"/>
    <cellStyle name="Normal 2 3 2 2" xfId="6"/>
    <cellStyle name="Normal 2 3 2 2 2" xfId="7"/>
    <cellStyle name="Normal 2 3 2 3" xfId="8"/>
    <cellStyle name="Normal 2 3 2 4" xfId="9"/>
    <cellStyle name="Normal 3" xfId="10"/>
    <cellStyle name="Normal 3 2" xfId="11"/>
    <cellStyle name="SAS FM Read-only data cell (read-only table)" xfId="12"/>
    <cellStyle name="SAS FM Read-only data cell (read-only table) 3" xfId="13"/>
    <cellStyle name="SAS FM Row header" xfId="14"/>
    <cellStyle name="Style 1" xfId="15"/>
    <cellStyle name="Гиперссылка 2" xfId="16"/>
    <cellStyle name="Обычный" xfId="0" builtinId="0"/>
    <cellStyle name="Обычный 10" xfId="17"/>
    <cellStyle name="Обычный 10 2" xfId="18"/>
    <cellStyle name="Обычный 10 2 2" xfId="19"/>
    <cellStyle name="Обычный 10 3" xfId="71"/>
    <cellStyle name="Обычный 11" xfId="20"/>
    <cellStyle name="Обычный 11 2" xfId="21"/>
    <cellStyle name="Обычный 12" xfId="22"/>
    <cellStyle name="Обычный 12 3 2 2" xfId="23"/>
    <cellStyle name="Обычный 13" xfId="24"/>
    <cellStyle name="Обычный 14" xfId="1"/>
    <cellStyle name="Обычный 15" xfId="25"/>
    <cellStyle name="Обычный 15 2" xfId="26"/>
    <cellStyle name="Обычный 16" xfId="27"/>
    <cellStyle name="Обычный 2" xfId="28"/>
    <cellStyle name="Обычный 2 2" xfId="2"/>
    <cellStyle name="Обычный 2 2 2 2" xfId="29"/>
    <cellStyle name="Обычный 2 2 2_Корр ГПЗ 2012 (для РА)финал" xfId="30"/>
    <cellStyle name="Обычный 2 2 3" xfId="31"/>
    <cellStyle name="Обычный 2 3_Корр ГПЗ 2012 (для РА)финал" xfId="32"/>
    <cellStyle name="Обычный 2_План ГЗ на 2011г  первочередные " xfId="33"/>
    <cellStyle name="Обычный 22" xfId="34"/>
    <cellStyle name="Обычный 3" xfId="35"/>
    <cellStyle name="Обычный 3 2" xfId="36"/>
    <cellStyle name="Обычный 4" xfId="37"/>
    <cellStyle name="Обычный 4 2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Лист1" xfId="69"/>
    <cellStyle name="Обычный_Лист1 4" xfId="70"/>
    <cellStyle name="Обычный_Производственная программа на 2006 год ДОТиОС АО РД КМГ" xfId="68"/>
    <cellStyle name="Процентный 2" xfId="44"/>
    <cellStyle name="Стиль 1" xfId="45"/>
    <cellStyle name="Стиль 1 2" xfId="46"/>
    <cellStyle name="Финансовый" xfId="72" builtinId="3"/>
    <cellStyle name="Финансовый 10" xfId="47"/>
    <cellStyle name="Финансовый 2" xfId="48"/>
    <cellStyle name="Финансовый 2 2" xfId="49"/>
    <cellStyle name="Финансовый 2 3" xfId="50"/>
    <cellStyle name="Финансовый 2 5" xfId="51"/>
    <cellStyle name="Финансовый 3" xfId="52"/>
    <cellStyle name="Финансовый 4" xfId="53"/>
    <cellStyle name="Финансовый 4 2" xfId="54"/>
    <cellStyle name="Финансовый 46" xfId="55"/>
    <cellStyle name="Финансовый 5" xfId="56"/>
    <cellStyle name="Финансовый 6" xfId="57"/>
    <cellStyle name="Финансовый 6 2" xfId="58"/>
    <cellStyle name="Финансовый 64" xfId="59"/>
    <cellStyle name="Финансовый 7" xfId="60"/>
    <cellStyle name="Финансовый 7 2" xfId="61"/>
    <cellStyle name="Финансовый 8" xfId="62"/>
    <cellStyle name="Финансовый 8 2" xfId="63"/>
    <cellStyle name="Финансовый 9" xfId="64"/>
    <cellStyle name="Финансовый 9 2" xfId="65"/>
    <cellStyle name="Финансовый 9 3" xfId="66"/>
    <cellStyle name="Хороший 2" xfId="67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zoomScale="70" zoomScaleNormal="70" workbookViewId="0">
      <pane xSplit="6" topLeftCell="G1" activePane="topRight" state="frozen"/>
      <selection pane="topRight" activeCell="T98" sqref="T98"/>
    </sheetView>
  </sheetViews>
  <sheetFormatPr defaultRowHeight="12.75" x14ac:dyDescent="0.2"/>
  <cols>
    <col min="1" max="1" width="8.140625" style="8" customWidth="1"/>
    <col min="2" max="2" width="16.7109375" style="8" hidden="1" customWidth="1"/>
    <col min="3" max="3" width="9.140625" style="8" hidden="1" customWidth="1"/>
    <col min="4" max="5" width="28.140625" style="8" hidden="1" customWidth="1"/>
    <col min="6" max="6" width="28.140625" style="8" customWidth="1"/>
    <col min="7" max="7" width="8.28515625" style="8" customWidth="1"/>
    <col min="8" max="8" width="10.85546875" style="8" customWidth="1"/>
    <col min="9" max="9" width="18" style="8" customWidth="1"/>
    <col min="10" max="10" width="14.85546875" style="8" customWidth="1"/>
    <col min="11" max="11" width="15.140625" style="8" customWidth="1"/>
    <col min="12" max="12" width="27" style="8" customWidth="1"/>
    <col min="13" max="14" width="11.28515625" style="8" customWidth="1"/>
    <col min="15" max="16" width="13.28515625" style="8" customWidth="1"/>
    <col min="17" max="21" width="16.7109375" style="8" customWidth="1"/>
    <col min="22" max="22" width="12.140625" style="8" customWidth="1"/>
    <col min="23" max="24" width="16.7109375" style="8" customWidth="1"/>
    <col min="25" max="25" width="9.7109375" style="8" customWidth="1"/>
    <col min="26" max="27" width="16.7109375" style="8" customWidth="1"/>
    <col min="28" max="28" width="9.140625" style="8"/>
    <col min="29" max="29" width="21.42578125" style="8" customWidth="1"/>
    <col min="30" max="16384" width="9.140625" style="8"/>
  </cols>
  <sheetData>
    <row r="1" spans="1:32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32" x14ac:dyDescent="0.2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 t="s">
        <v>0</v>
      </c>
      <c r="O2" s="16"/>
      <c r="P2" s="4"/>
      <c r="Q2" s="4"/>
      <c r="R2" s="4"/>
      <c r="S2" s="4"/>
      <c r="T2" s="4"/>
      <c r="U2" s="4"/>
      <c r="V2" s="4"/>
      <c r="W2" s="4"/>
      <c r="X2" s="5"/>
      <c r="Y2" s="16"/>
      <c r="Z2" s="16"/>
      <c r="AA2" s="16"/>
      <c r="AB2" s="16"/>
      <c r="AC2" s="16"/>
    </row>
    <row r="3" spans="1:32" x14ac:dyDescent="0.2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3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2" t="s">
        <v>39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2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32" ht="15" customHeight="1" x14ac:dyDescent="0.2">
      <c r="A7" s="60" t="s">
        <v>1</v>
      </c>
      <c r="B7" s="60" t="s">
        <v>2</v>
      </c>
      <c r="C7" s="60" t="s">
        <v>3</v>
      </c>
      <c r="D7" s="60" t="s">
        <v>4</v>
      </c>
      <c r="E7" s="60" t="s">
        <v>5</v>
      </c>
      <c r="F7" s="60" t="s">
        <v>6</v>
      </c>
      <c r="G7" s="60" t="s">
        <v>7</v>
      </c>
      <c r="H7" s="60" t="s">
        <v>8</v>
      </c>
      <c r="I7" s="60" t="s">
        <v>9</v>
      </c>
      <c r="J7" s="60" t="s">
        <v>10</v>
      </c>
      <c r="K7" s="60" t="s">
        <v>11</v>
      </c>
      <c r="L7" s="60" t="s">
        <v>12</v>
      </c>
      <c r="M7" s="60" t="s">
        <v>13</v>
      </c>
      <c r="N7" s="61" t="s">
        <v>14</v>
      </c>
      <c r="O7" s="62"/>
      <c r="P7" s="62"/>
      <c r="Q7" s="62"/>
      <c r="R7" s="62"/>
      <c r="S7" s="62"/>
      <c r="T7" s="62"/>
      <c r="U7" s="63"/>
      <c r="V7" s="60" t="s">
        <v>15</v>
      </c>
      <c r="W7" s="60" t="s">
        <v>16</v>
      </c>
      <c r="X7" s="60" t="s">
        <v>17</v>
      </c>
      <c r="Y7" s="60" t="s">
        <v>18</v>
      </c>
      <c r="Z7" s="59" t="s">
        <v>19</v>
      </c>
      <c r="AA7" s="60" t="s">
        <v>20</v>
      </c>
      <c r="AB7" s="17"/>
      <c r="AC7" s="17"/>
    </row>
    <row r="8" spans="1:32" ht="51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56" t="s">
        <v>21</v>
      </c>
      <c r="O8" s="56" t="s">
        <v>22</v>
      </c>
      <c r="P8" s="56" t="s">
        <v>23</v>
      </c>
      <c r="Q8" s="56" t="s">
        <v>24</v>
      </c>
      <c r="R8" s="56" t="s">
        <v>25</v>
      </c>
      <c r="S8" s="56" t="s">
        <v>26</v>
      </c>
      <c r="T8" s="56" t="s">
        <v>27</v>
      </c>
      <c r="U8" s="56" t="s">
        <v>28</v>
      </c>
      <c r="V8" s="60"/>
      <c r="W8" s="60"/>
      <c r="X8" s="60"/>
      <c r="Y8" s="60"/>
      <c r="Z8" s="59"/>
      <c r="AA8" s="60"/>
      <c r="AB8" s="17"/>
      <c r="AC8" s="17"/>
    </row>
    <row r="9" spans="1:32" x14ac:dyDescent="0.2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8">
        <v>14</v>
      </c>
      <c r="O9" s="58"/>
      <c r="P9" s="58"/>
      <c r="Q9" s="58"/>
      <c r="R9" s="58"/>
      <c r="S9" s="58"/>
      <c r="T9" s="58"/>
      <c r="U9" s="58"/>
      <c r="V9" s="55">
        <v>15</v>
      </c>
      <c r="W9" s="55">
        <v>16</v>
      </c>
      <c r="X9" s="55">
        <v>17</v>
      </c>
      <c r="Y9" s="55">
        <v>18</v>
      </c>
      <c r="Z9" s="57">
        <v>19</v>
      </c>
      <c r="AA9" s="55">
        <v>20</v>
      </c>
      <c r="AB9" s="17"/>
      <c r="AC9" s="17"/>
    </row>
    <row r="10" spans="1:32" ht="14.25" x14ac:dyDescent="0.2">
      <c r="A10" s="18" t="s">
        <v>38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20"/>
      <c r="T10" s="20"/>
      <c r="U10" s="20"/>
      <c r="V10" s="19"/>
      <c r="W10" s="21"/>
      <c r="X10" s="21"/>
      <c r="Y10" s="19"/>
      <c r="Z10" s="22"/>
      <c r="AA10" s="55"/>
      <c r="AB10" s="6"/>
      <c r="AC10" s="7"/>
    </row>
    <row r="11" spans="1:32" x14ac:dyDescent="0.2">
      <c r="A11" s="23" t="s">
        <v>56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20"/>
      <c r="T11" s="20"/>
      <c r="U11" s="20"/>
      <c r="V11" s="19"/>
      <c r="W11" s="21"/>
      <c r="X11" s="21"/>
      <c r="Y11" s="19"/>
      <c r="Z11" s="22"/>
      <c r="AA11" s="55"/>
      <c r="AB11" s="6"/>
      <c r="AC11" s="7"/>
    </row>
    <row r="12" spans="1:32" s="26" customFormat="1" ht="15" customHeight="1" x14ac:dyDescent="0.25">
      <c r="A12" s="24" t="s">
        <v>97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ht="89.25" x14ac:dyDescent="0.2">
      <c r="A13" s="64" t="s">
        <v>98</v>
      </c>
      <c r="B13" s="65" t="s">
        <v>41</v>
      </c>
      <c r="C13" s="65" t="s">
        <v>99</v>
      </c>
      <c r="D13" s="66" t="s">
        <v>100</v>
      </c>
      <c r="E13" s="65" t="s">
        <v>101</v>
      </c>
      <c r="F13" s="66" t="s">
        <v>102</v>
      </c>
      <c r="G13" s="65" t="s">
        <v>67</v>
      </c>
      <c r="H13" s="67">
        <v>92.9</v>
      </c>
      <c r="I13" s="65" t="s">
        <v>103</v>
      </c>
      <c r="J13" s="65" t="s">
        <v>104</v>
      </c>
      <c r="K13" s="65" t="s">
        <v>105</v>
      </c>
      <c r="L13" s="68" t="s">
        <v>106</v>
      </c>
      <c r="M13" s="65" t="s">
        <v>107</v>
      </c>
      <c r="N13" s="69"/>
      <c r="O13" s="70"/>
      <c r="P13" s="70"/>
      <c r="Q13" s="70">
        <v>4</v>
      </c>
      <c r="R13" s="70">
        <v>8</v>
      </c>
      <c r="S13" s="70">
        <v>4</v>
      </c>
      <c r="T13" s="70">
        <v>8</v>
      </c>
      <c r="U13" s="70">
        <v>8</v>
      </c>
      <c r="V13" s="71">
        <v>1432800</v>
      </c>
      <c r="W13" s="71">
        <v>45849600</v>
      </c>
      <c r="X13" s="71">
        <v>51351552.000000007</v>
      </c>
      <c r="Y13" s="68" t="s">
        <v>108</v>
      </c>
      <c r="Z13" s="72" t="s">
        <v>70</v>
      </c>
      <c r="AA13" s="73" t="s">
        <v>137</v>
      </c>
      <c r="AB13" s="6"/>
      <c r="AC13" s="7"/>
    </row>
    <row r="14" spans="1:32" ht="89.25" x14ac:dyDescent="0.2">
      <c r="A14" s="64" t="s">
        <v>109</v>
      </c>
      <c r="B14" s="65" t="s">
        <v>41</v>
      </c>
      <c r="C14" s="65" t="s">
        <v>99</v>
      </c>
      <c r="D14" s="66" t="s">
        <v>100</v>
      </c>
      <c r="E14" s="65" t="s">
        <v>110</v>
      </c>
      <c r="F14" s="66" t="s">
        <v>111</v>
      </c>
      <c r="G14" s="65" t="s">
        <v>67</v>
      </c>
      <c r="H14" s="65">
        <v>92.9</v>
      </c>
      <c r="I14" s="65" t="s">
        <v>103</v>
      </c>
      <c r="J14" s="65" t="s">
        <v>104</v>
      </c>
      <c r="K14" s="65" t="s">
        <v>105</v>
      </c>
      <c r="L14" s="68" t="s">
        <v>106</v>
      </c>
      <c r="M14" s="65" t="s">
        <v>107</v>
      </c>
      <c r="N14" s="69"/>
      <c r="O14" s="70"/>
      <c r="P14" s="70"/>
      <c r="Q14" s="70">
        <v>4</v>
      </c>
      <c r="R14" s="70">
        <v>2</v>
      </c>
      <c r="S14" s="70">
        <v>2</v>
      </c>
      <c r="T14" s="70">
        <v>4</v>
      </c>
      <c r="U14" s="70">
        <v>4</v>
      </c>
      <c r="V14" s="71">
        <v>1604615</v>
      </c>
      <c r="W14" s="71">
        <v>25673840</v>
      </c>
      <c r="X14" s="71">
        <v>28754700.800000004</v>
      </c>
      <c r="Y14" s="68" t="s">
        <v>108</v>
      </c>
      <c r="Z14" s="72" t="s">
        <v>70</v>
      </c>
      <c r="AA14" s="73" t="s">
        <v>137</v>
      </c>
      <c r="AB14" s="6"/>
      <c r="AC14" s="7"/>
    </row>
    <row r="15" spans="1:32" ht="89.25" x14ac:dyDescent="0.2">
      <c r="A15" s="64" t="s">
        <v>112</v>
      </c>
      <c r="B15" s="65" t="s">
        <v>41</v>
      </c>
      <c r="C15" s="65" t="s">
        <v>99</v>
      </c>
      <c r="D15" s="66" t="s">
        <v>100</v>
      </c>
      <c r="E15" s="65" t="s">
        <v>110</v>
      </c>
      <c r="F15" s="66" t="s">
        <v>113</v>
      </c>
      <c r="G15" s="65" t="s">
        <v>67</v>
      </c>
      <c r="H15" s="67">
        <v>92.9</v>
      </c>
      <c r="I15" s="65" t="s">
        <v>103</v>
      </c>
      <c r="J15" s="65" t="s">
        <v>104</v>
      </c>
      <c r="K15" s="65" t="s">
        <v>105</v>
      </c>
      <c r="L15" s="68" t="s">
        <v>106</v>
      </c>
      <c r="M15" s="68" t="s">
        <v>107</v>
      </c>
      <c r="N15" s="69"/>
      <c r="O15" s="70"/>
      <c r="P15" s="70"/>
      <c r="Q15" s="70">
        <v>2</v>
      </c>
      <c r="R15" s="70"/>
      <c r="S15" s="70"/>
      <c r="T15" s="70">
        <v>2</v>
      </c>
      <c r="U15" s="70">
        <v>2</v>
      </c>
      <c r="V15" s="71">
        <v>854930</v>
      </c>
      <c r="W15" s="71">
        <v>5129580</v>
      </c>
      <c r="X15" s="71">
        <v>5745129.6000000006</v>
      </c>
      <c r="Y15" s="68" t="s">
        <v>108</v>
      </c>
      <c r="Z15" s="72" t="s">
        <v>70</v>
      </c>
      <c r="AA15" s="73" t="s">
        <v>137</v>
      </c>
      <c r="AB15" s="6"/>
      <c r="AC15" s="7"/>
    </row>
    <row r="16" spans="1:32" ht="89.25" x14ac:dyDescent="0.2">
      <c r="A16" s="64" t="s">
        <v>114</v>
      </c>
      <c r="B16" s="65" t="s">
        <v>41</v>
      </c>
      <c r="C16" s="65" t="s">
        <v>99</v>
      </c>
      <c r="D16" s="66" t="s">
        <v>100</v>
      </c>
      <c r="E16" s="65" t="s">
        <v>110</v>
      </c>
      <c r="F16" s="66" t="s">
        <v>115</v>
      </c>
      <c r="G16" s="65" t="s">
        <v>67</v>
      </c>
      <c r="H16" s="67">
        <v>92.9</v>
      </c>
      <c r="I16" s="65" t="s">
        <v>103</v>
      </c>
      <c r="J16" s="65" t="s">
        <v>104</v>
      </c>
      <c r="K16" s="65" t="s">
        <v>105</v>
      </c>
      <c r="L16" s="68" t="s">
        <v>106</v>
      </c>
      <c r="M16" s="68" t="s">
        <v>107</v>
      </c>
      <c r="N16" s="69"/>
      <c r="O16" s="70"/>
      <c r="P16" s="70"/>
      <c r="Q16" s="70">
        <v>1</v>
      </c>
      <c r="R16" s="70">
        <v>1</v>
      </c>
      <c r="S16" s="70">
        <v>1</v>
      </c>
      <c r="T16" s="70">
        <v>1</v>
      </c>
      <c r="U16" s="70">
        <v>1</v>
      </c>
      <c r="V16" s="71">
        <v>536189.84</v>
      </c>
      <c r="W16" s="71">
        <v>2680949.1999999997</v>
      </c>
      <c r="X16" s="71">
        <v>3002663.1039999998</v>
      </c>
      <c r="Y16" s="68" t="s">
        <v>108</v>
      </c>
      <c r="Z16" s="72" t="s">
        <v>70</v>
      </c>
      <c r="AA16" s="73" t="s">
        <v>137</v>
      </c>
      <c r="AB16" s="6"/>
      <c r="AC16" s="7"/>
    </row>
    <row r="17" spans="1:32" ht="89.25" x14ac:dyDescent="0.2">
      <c r="A17" s="64" t="s">
        <v>116</v>
      </c>
      <c r="B17" s="65" t="s">
        <v>41</v>
      </c>
      <c r="C17" s="65" t="s">
        <v>99</v>
      </c>
      <c r="D17" s="66" t="s">
        <v>100</v>
      </c>
      <c r="E17" s="65" t="s">
        <v>110</v>
      </c>
      <c r="F17" s="66" t="s">
        <v>117</v>
      </c>
      <c r="G17" s="65" t="s">
        <v>67</v>
      </c>
      <c r="H17" s="67">
        <v>92.9</v>
      </c>
      <c r="I17" s="65" t="s">
        <v>103</v>
      </c>
      <c r="J17" s="65" t="s">
        <v>104</v>
      </c>
      <c r="K17" s="65" t="s">
        <v>105</v>
      </c>
      <c r="L17" s="68" t="s">
        <v>106</v>
      </c>
      <c r="M17" s="65" t="s">
        <v>107</v>
      </c>
      <c r="N17" s="69"/>
      <c r="O17" s="70"/>
      <c r="P17" s="70"/>
      <c r="Q17" s="70">
        <v>1</v>
      </c>
      <c r="R17" s="70">
        <v>1</v>
      </c>
      <c r="S17" s="70">
        <v>1</v>
      </c>
      <c r="T17" s="70">
        <v>1</v>
      </c>
      <c r="U17" s="70">
        <v>1</v>
      </c>
      <c r="V17" s="71">
        <v>1876181</v>
      </c>
      <c r="W17" s="71">
        <v>9380905</v>
      </c>
      <c r="X17" s="71">
        <v>10506613.600000001</v>
      </c>
      <c r="Y17" s="68" t="s">
        <v>108</v>
      </c>
      <c r="Z17" s="72" t="s">
        <v>70</v>
      </c>
      <c r="AA17" s="73" t="s">
        <v>137</v>
      </c>
      <c r="AB17" s="6"/>
      <c r="AC17" s="7"/>
    </row>
    <row r="18" spans="1:32" ht="89.25" x14ac:dyDescent="0.2">
      <c r="A18" s="64" t="s">
        <v>118</v>
      </c>
      <c r="B18" s="65" t="s">
        <v>41</v>
      </c>
      <c r="C18" s="65" t="s">
        <v>99</v>
      </c>
      <c r="D18" s="66" t="s">
        <v>100</v>
      </c>
      <c r="E18" s="65" t="s">
        <v>110</v>
      </c>
      <c r="F18" s="66" t="s">
        <v>119</v>
      </c>
      <c r="G18" s="65" t="s">
        <v>67</v>
      </c>
      <c r="H18" s="67">
        <v>92.9</v>
      </c>
      <c r="I18" s="65" t="s">
        <v>103</v>
      </c>
      <c r="J18" s="65" t="s">
        <v>104</v>
      </c>
      <c r="K18" s="65" t="s">
        <v>105</v>
      </c>
      <c r="L18" s="68" t="s">
        <v>106</v>
      </c>
      <c r="M18" s="65" t="s">
        <v>107</v>
      </c>
      <c r="N18" s="69"/>
      <c r="O18" s="70"/>
      <c r="P18" s="70"/>
      <c r="Q18" s="70">
        <v>2</v>
      </c>
      <c r="R18" s="70">
        <v>2</v>
      </c>
      <c r="S18" s="70">
        <v>2</v>
      </c>
      <c r="T18" s="70">
        <v>2</v>
      </c>
      <c r="U18" s="70">
        <v>2</v>
      </c>
      <c r="V18" s="71">
        <v>1704831</v>
      </c>
      <c r="W18" s="71">
        <v>17048310</v>
      </c>
      <c r="X18" s="71">
        <v>19094107.200000003</v>
      </c>
      <c r="Y18" s="68" t="s">
        <v>108</v>
      </c>
      <c r="Z18" s="72" t="s">
        <v>70</v>
      </c>
      <c r="AA18" s="73" t="s">
        <v>137</v>
      </c>
      <c r="AB18" s="6"/>
      <c r="AC18" s="7"/>
    </row>
    <row r="19" spans="1:32" ht="89.25" x14ac:dyDescent="0.2">
      <c r="A19" s="64" t="s">
        <v>120</v>
      </c>
      <c r="B19" s="65" t="s">
        <v>41</v>
      </c>
      <c r="C19" s="65" t="s">
        <v>99</v>
      </c>
      <c r="D19" s="66" t="s">
        <v>100</v>
      </c>
      <c r="E19" s="65" t="s">
        <v>110</v>
      </c>
      <c r="F19" s="66" t="s">
        <v>121</v>
      </c>
      <c r="G19" s="65" t="s">
        <v>67</v>
      </c>
      <c r="H19" s="67">
        <v>92.9</v>
      </c>
      <c r="I19" s="65" t="s">
        <v>103</v>
      </c>
      <c r="J19" s="65" t="s">
        <v>104</v>
      </c>
      <c r="K19" s="65" t="s">
        <v>105</v>
      </c>
      <c r="L19" s="68" t="s">
        <v>106</v>
      </c>
      <c r="M19" s="68" t="s">
        <v>107</v>
      </c>
      <c r="N19" s="69"/>
      <c r="O19" s="70"/>
      <c r="P19" s="70"/>
      <c r="Q19" s="70">
        <v>4</v>
      </c>
      <c r="R19" s="70"/>
      <c r="S19" s="70"/>
      <c r="T19" s="70">
        <v>6</v>
      </c>
      <c r="U19" s="70">
        <v>6</v>
      </c>
      <c r="V19" s="71">
        <v>1243750</v>
      </c>
      <c r="W19" s="71">
        <v>19900000</v>
      </c>
      <c r="X19" s="71">
        <v>22288000.000000004</v>
      </c>
      <c r="Y19" s="68" t="s">
        <v>108</v>
      </c>
      <c r="Z19" s="72" t="s">
        <v>70</v>
      </c>
      <c r="AA19" s="73" t="s">
        <v>137</v>
      </c>
      <c r="AB19" s="6"/>
      <c r="AC19" s="7"/>
    </row>
    <row r="20" spans="1:32" ht="89.25" x14ac:dyDescent="0.2">
      <c r="A20" s="66" t="s">
        <v>122</v>
      </c>
      <c r="B20" s="65" t="s">
        <v>41</v>
      </c>
      <c r="C20" s="65" t="s">
        <v>99</v>
      </c>
      <c r="D20" s="65" t="s">
        <v>100</v>
      </c>
      <c r="E20" s="65" t="s">
        <v>110</v>
      </c>
      <c r="F20" s="66" t="s">
        <v>123</v>
      </c>
      <c r="G20" s="65" t="s">
        <v>67</v>
      </c>
      <c r="H20" s="65">
        <v>50</v>
      </c>
      <c r="I20" s="65" t="s">
        <v>103</v>
      </c>
      <c r="J20" s="65" t="s">
        <v>104</v>
      </c>
      <c r="K20" s="65" t="s">
        <v>105</v>
      </c>
      <c r="L20" s="65" t="s">
        <v>106</v>
      </c>
      <c r="M20" s="65" t="s">
        <v>124</v>
      </c>
      <c r="N20" s="69"/>
      <c r="O20" s="70"/>
      <c r="P20" s="70"/>
      <c r="Q20" s="70">
        <v>3</v>
      </c>
      <c r="R20" s="70">
        <v>0</v>
      </c>
      <c r="S20" s="70">
        <v>3</v>
      </c>
      <c r="T20" s="70">
        <v>3</v>
      </c>
      <c r="U20" s="70">
        <v>3</v>
      </c>
      <c r="V20" s="71">
        <v>205910.1</v>
      </c>
      <c r="W20" s="71">
        <v>2470921.2000000002</v>
      </c>
      <c r="X20" s="71">
        <v>2767431.7440000004</v>
      </c>
      <c r="Y20" s="68" t="s">
        <v>108</v>
      </c>
      <c r="Z20" s="72" t="s">
        <v>70</v>
      </c>
      <c r="AA20" s="73" t="s">
        <v>137</v>
      </c>
      <c r="AB20" s="6"/>
      <c r="AC20" s="7"/>
    </row>
    <row r="21" spans="1:32" ht="89.25" x14ac:dyDescent="0.2">
      <c r="A21" s="66" t="s">
        <v>125</v>
      </c>
      <c r="B21" s="65" t="s">
        <v>41</v>
      </c>
      <c r="C21" s="65" t="s">
        <v>99</v>
      </c>
      <c r="D21" s="65" t="s">
        <v>100</v>
      </c>
      <c r="E21" s="65" t="s">
        <v>110</v>
      </c>
      <c r="F21" s="66" t="s">
        <v>126</v>
      </c>
      <c r="G21" s="65" t="s">
        <v>67</v>
      </c>
      <c r="H21" s="65">
        <v>51</v>
      </c>
      <c r="I21" s="65" t="s">
        <v>103</v>
      </c>
      <c r="J21" s="65" t="s">
        <v>104</v>
      </c>
      <c r="K21" s="65" t="s">
        <v>105</v>
      </c>
      <c r="L21" s="65" t="s">
        <v>106</v>
      </c>
      <c r="M21" s="65" t="s">
        <v>124</v>
      </c>
      <c r="N21" s="69"/>
      <c r="O21" s="70"/>
      <c r="P21" s="70"/>
      <c r="Q21" s="70">
        <v>3</v>
      </c>
      <c r="R21" s="70">
        <v>2</v>
      </c>
      <c r="S21" s="70">
        <v>2</v>
      </c>
      <c r="T21" s="70">
        <v>3</v>
      </c>
      <c r="U21" s="70">
        <v>3</v>
      </c>
      <c r="V21" s="71">
        <v>320439.88</v>
      </c>
      <c r="W21" s="71">
        <v>4165718.44</v>
      </c>
      <c r="X21" s="71">
        <v>4665604.6528000003</v>
      </c>
      <c r="Y21" s="68" t="s">
        <v>108</v>
      </c>
      <c r="Z21" s="72" t="s">
        <v>70</v>
      </c>
      <c r="AA21" s="73" t="s">
        <v>137</v>
      </c>
      <c r="AB21" s="6"/>
      <c r="AC21" s="7"/>
    </row>
    <row r="22" spans="1:32" ht="89.25" x14ac:dyDescent="0.2">
      <c r="A22" s="66" t="s">
        <v>127</v>
      </c>
      <c r="B22" s="65" t="s">
        <v>41</v>
      </c>
      <c r="C22" s="65" t="s">
        <v>99</v>
      </c>
      <c r="D22" s="65" t="s">
        <v>100</v>
      </c>
      <c r="E22" s="65" t="s">
        <v>110</v>
      </c>
      <c r="F22" s="66" t="s">
        <v>128</v>
      </c>
      <c r="G22" s="65" t="s">
        <v>67</v>
      </c>
      <c r="H22" s="65">
        <v>52</v>
      </c>
      <c r="I22" s="65" t="s">
        <v>103</v>
      </c>
      <c r="J22" s="65" t="s">
        <v>104</v>
      </c>
      <c r="K22" s="65" t="s">
        <v>105</v>
      </c>
      <c r="L22" s="65" t="s">
        <v>106</v>
      </c>
      <c r="M22" s="65" t="s">
        <v>124</v>
      </c>
      <c r="N22" s="69"/>
      <c r="O22" s="70"/>
      <c r="P22" s="70"/>
      <c r="Q22" s="70">
        <v>1</v>
      </c>
      <c r="R22" s="70">
        <v>1</v>
      </c>
      <c r="S22" s="70">
        <v>0</v>
      </c>
      <c r="T22" s="70">
        <v>1</v>
      </c>
      <c r="U22" s="70">
        <v>1</v>
      </c>
      <c r="V22" s="71">
        <v>89133.39</v>
      </c>
      <c r="W22" s="71">
        <v>356533.56</v>
      </c>
      <c r="X22" s="71">
        <v>399317.58720000001</v>
      </c>
      <c r="Y22" s="68" t="s">
        <v>108</v>
      </c>
      <c r="Z22" s="72" t="s">
        <v>70</v>
      </c>
      <c r="AA22" s="73" t="s">
        <v>137</v>
      </c>
      <c r="AB22" s="6"/>
      <c r="AC22" s="7"/>
    </row>
    <row r="23" spans="1:32" ht="89.25" x14ac:dyDescent="0.2">
      <c r="A23" s="66" t="s">
        <v>129</v>
      </c>
      <c r="B23" s="65" t="s">
        <v>41</v>
      </c>
      <c r="C23" s="65" t="s">
        <v>99</v>
      </c>
      <c r="D23" s="65" t="s">
        <v>100</v>
      </c>
      <c r="E23" s="65" t="s">
        <v>110</v>
      </c>
      <c r="F23" s="66" t="s">
        <v>130</v>
      </c>
      <c r="G23" s="65" t="s">
        <v>67</v>
      </c>
      <c r="H23" s="65">
        <v>52</v>
      </c>
      <c r="I23" s="65" t="s">
        <v>103</v>
      </c>
      <c r="J23" s="65" t="s">
        <v>104</v>
      </c>
      <c r="K23" s="65" t="s">
        <v>105</v>
      </c>
      <c r="L23" s="65" t="s">
        <v>106</v>
      </c>
      <c r="M23" s="65" t="s">
        <v>124</v>
      </c>
      <c r="N23" s="69"/>
      <c r="O23" s="70"/>
      <c r="P23" s="70"/>
      <c r="Q23" s="70">
        <v>3</v>
      </c>
      <c r="R23" s="70">
        <v>1</v>
      </c>
      <c r="S23" s="70">
        <v>1</v>
      </c>
      <c r="T23" s="70">
        <v>3</v>
      </c>
      <c r="U23" s="70">
        <v>3</v>
      </c>
      <c r="V23" s="71">
        <v>432093.14</v>
      </c>
      <c r="W23" s="71">
        <v>4753024.54</v>
      </c>
      <c r="X23" s="71">
        <v>5323387.4848000007</v>
      </c>
      <c r="Y23" s="68" t="s">
        <v>108</v>
      </c>
      <c r="Z23" s="72" t="s">
        <v>70</v>
      </c>
      <c r="AA23" s="73" t="s">
        <v>137</v>
      </c>
      <c r="AB23" s="6"/>
      <c r="AC23" s="7"/>
    </row>
    <row r="24" spans="1:32" x14ac:dyDescent="0.2">
      <c r="A24" s="23" t="s">
        <v>132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19"/>
      <c r="W24" s="21">
        <f>SUM(W13:W23)</f>
        <v>137409381.94</v>
      </c>
      <c r="X24" s="21">
        <f>SUM(X13:X23)</f>
        <v>153898507.7728</v>
      </c>
      <c r="Y24" s="19"/>
      <c r="Z24" s="22"/>
      <c r="AA24" s="55"/>
      <c r="AB24" s="6"/>
      <c r="AC24" s="7"/>
    </row>
    <row r="25" spans="1:32" x14ac:dyDescent="0.2">
      <c r="A25" s="23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19"/>
      <c r="W25" s="21">
        <f>W24</f>
        <v>137409381.94</v>
      </c>
      <c r="X25" s="21">
        <f>X24</f>
        <v>153898507.7728</v>
      </c>
      <c r="Y25" s="19"/>
      <c r="Z25" s="22"/>
      <c r="AA25" s="55"/>
      <c r="AB25" s="6"/>
      <c r="AC25" s="7"/>
    </row>
    <row r="26" spans="1:32" x14ac:dyDescent="0.2">
      <c r="A26" s="23" t="s">
        <v>57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19"/>
      <c r="W26" s="21"/>
      <c r="X26" s="21"/>
      <c r="Y26" s="19"/>
      <c r="Z26" s="22"/>
      <c r="AA26" s="55"/>
      <c r="AB26" s="6"/>
      <c r="AC26" s="7"/>
    </row>
    <row r="27" spans="1:32" s="26" customFormat="1" ht="15" customHeight="1" x14ac:dyDescent="0.25">
      <c r="A27" s="24" t="s">
        <v>97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89.25" x14ac:dyDescent="0.2">
      <c r="A28" s="74" t="s">
        <v>190</v>
      </c>
      <c r="B28" s="65" t="s">
        <v>41</v>
      </c>
      <c r="C28" s="65" t="s">
        <v>99</v>
      </c>
      <c r="D28" s="66" t="s">
        <v>100</v>
      </c>
      <c r="E28" s="65" t="s">
        <v>101</v>
      </c>
      <c r="F28" s="66" t="s">
        <v>102</v>
      </c>
      <c r="G28" s="65" t="s">
        <v>46</v>
      </c>
      <c r="H28" s="67">
        <v>92.9</v>
      </c>
      <c r="I28" s="65" t="s">
        <v>138</v>
      </c>
      <c r="J28" s="65" t="s">
        <v>104</v>
      </c>
      <c r="K28" s="65" t="s">
        <v>105</v>
      </c>
      <c r="L28" s="68" t="s">
        <v>106</v>
      </c>
      <c r="M28" s="65" t="s">
        <v>107</v>
      </c>
      <c r="N28" s="69"/>
      <c r="O28" s="70"/>
      <c r="P28" s="70"/>
      <c r="Q28" s="70">
        <v>4</v>
      </c>
      <c r="R28" s="70">
        <v>8</v>
      </c>
      <c r="S28" s="70">
        <v>4</v>
      </c>
      <c r="T28" s="70">
        <v>8</v>
      </c>
      <c r="U28" s="70">
        <v>8</v>
      </c>
      <c r="V28" s="71">
        <v>1432800</v>
      </c>
      <c r="W28" s="71">
        <v>45849600</v>
      </c>
      <c r="X28" s="71">
        <v>51351552.000000007</v>
      </c>
      <c r="Y28" s="68" t="s">
        <v>108</v>
      </c>
      <c r="Z28" s="72" t="s">
        <v>70</v>
      </c>
      <c r="AA28" s="73"/>
      <c r="AB28" s="6"/>
      <c r="AC28" s="7"/>
    </row>
    <row r="29" spans="1:32" ht="89.25" x14ac:dyDescent="0.2">
      <c r="A29" s="74" t="s">
        <v>191</v>
      </c>
      <c r="B29" s="65" t="s">
        <v>41</v>
      </c>
      <c r="C29" s="65" t="s">
        <v>99</v>
      </c>
      <c r="D29" s="66" t="s">
        <v>100</v>
      </c>
      <c r="E29" s="65" t="s">
        <v>110</v>
      </c>
      <c r="F29" s="66" t="s">
        <v>111</v>
      </c>
      <c r="G29" s="65" t="s">
        <v>46</v>
      </c>
      <c r="H29" s="65">
        <v>92.9</v>
      </c>
      <c r="I29" s="65" t="s">
        <v>138</v>
      </c>
      <c r="J29" s="65" t="s">
        <v>104</v>
      </c>
      <c r="K29" s="65" t="s">
        <v>105</v>
      </c>
      <c r="L29" s="68" t="s">
        <v>106</v>
      </c>
      <c r="M29" s="65" t="s">
        <v>107</v>
      </c>
      <c r="N29" s="69"/>
      <c r="O29" s="70"/>
      <c r="P29" s="70"/>
      <c r="Q29" s="70">
        <v>4</v>
      </c>
      <c r="R29" s="70">
        <v>2</v>
      </c>
      <c r="S29" s="70">
        <v>2</v>
      </c>
      <c r="T29" s="70">
        <v>4</v>
      </c>
      <c r="U29" s="70">
        <v>4</v>
      </c>
      <c r="V29" s="71">
        <v>1604615</v>
      </c>
      <c r="W29" s="71">
        <v>25673840</v>
      </c>
      <c r="X29" s="71">
        <v>28754700.800000004</v>
      </c>
      <c r="Y29" s="68" t="s">
        <v>108</v>
      </c>
      <c r="Z29" s="72" t="s">
        <v>70</v>
      </c>
      <c r="AA29" s="73"/>
      <c r="AB29" s="6"/>
      <c r="AC29" s="7"/>
    </row>
    <row r="30" spans="1:32" ht="89.25" x14ac:dyDescent="0.2">
      <c r="A30" s="74" t="s">
        <v>192</v>
      </c>
      <c r="B30" s="65" t="s">
        <v>41</v>
      </c>
      <c r="C30" s="65" t="s">
        <v>99</v>
      </c>
      <c r="D30" s="66" t="s">
        <v>100</v>
      </c>
      <c r="E30" s="65" t="s">
        <v>110</v>
      </c>
      <c r="F30" s="66" t="s">
        <v>113</v>
      </c>
      <c r="G30" s="65" t="s">
        <v>46</v>
      </c>
      <c r="H30" s="67">
        <v>92.9</v>
      </c>
      <c r="I30" s="65" t="s">
        <v>138</v>
      </c>
      <c r="J30" s="65" t="s">
        <v>104</v>
      </c>
      <c r="K30" s="65" t="s">
        <v>105</v>
      </c>
      <c r="L30" s="68" t="s">
        <v>106</v>
      </c>
      <c r="M30" s="68" t="s">
        <v>107</v>
      </c>
      <c r="N30" s="69"/>
      <c r="O30" s="70"/>
      <c r="P30" s="70"/>
      <c r="Q30" s="70">
        <v>2</v>
      </c>
      <c r="R30" s="70"/>
      <c r="S30" s="70"/>
      <c r="T30" s="70">
        <v>2</v>
      </c>
      <c r="U30" s="70">
        <v>2</v>
      </c>
      <c r="V30" s="71">
        <v>854930</v>
      </c>
      <c r="W30" s="71">
        <v>5129580</v>
      </c>
      <c r="X30" s="71">
        <v>5745129.6000000006</v>
      </c>
      <c r="Y30" s="68" t="s">
        <v>108</v>
      </c>
      <c r="Z30" s="72" t="s">
        <v>70</v>
      </c>
      <c r="AA30" s="73"/>
      <c r="AB30" s="6"/>
      <c r="AC30" s="7"/>
    </row>
    <row r="31" spans="1:32" ht="89.25" x14ac:dyDescent="0.2">
      <c r="A31" s="74" t="s">
        <v>193</v>
      </c>
      <c r="B31" s="65" t="s">
        <v>41</v>
      </c>
      <c r="C31" s="65" t="s">
        <v>99</v>
      </c>
      <c r="D31" s="66" t="s">
        <v>100</v>
      </c>
      <c r="E31" s="65" t="s">
        <v>110</v>
      </c>
      <c r="F31" s="66" t="s">
        <v>115</v>
      </c>
      <c r="G31" s="65" t="s">
        <v>46</v>
      </c>
      <c r="H31" s="67">
        <v>92.9</v>
      </c>
      <c r="I31" s="65" t="s">
        <v>138</v>
      </c>
      <c r="J31" s="65" t="s">
        <v>104</v>
      </c>
      <c r="K31" s="65" t="s">
        <v>105</v>
      </c>
      <c r="L31" s="68" t="s">
        <v>106</v>
      </c>
      <c r="M31" s="68" t="s">
        <v>107</v>
      </c>
      <c r="N31" s="69"/>
      <c r="O31" s="70"/>
      <c r="P31" s="70"/>
      <c r="Q31" s="70">
        <v>1</v>
      </c>
      <c r="R31" s="70">
        <v>1</v>
      </c>
      <c r="S31" s="70">
        <v>1</v>
      </c>
      <c r="T31" s="70">
        <v>1</v>
      </c>
      <c r="U31" s="70">
        <v>1</v>
      </c>
      <c r="V31" s="71">
        <v>536189.84</v>
      </c>
      <c r="W31" s="71">
        <v>2680949.1999999997</v>
      </c>
      <c r="X31" s="71">
        <v>3002663.1039999998</v>
      </c>
      <c r="Y31" s="68" t="s">
        <v>108</v>
      </c>
      <c r="Z31" s="72" t="s">
        <v>70</v>
      </c>
      <c r="AA31" s="73"/>
      <c r="AB31" s="6"/>
      <c r="AC31" s="7"/>
    </row>
    <row r="32" spans="1:32" ht="89.25" x14ac:dyDescent="0.2">
      <c r="A32" s="74" t="s">
        <v>194</v>
      </c>
      <c r="B32" s="65" t="s">
        <v>41</v>
      </c>
      <c r="C32" s="65" t="s">
        <v>99</v>
      </c>
      <c r="D32" s="66" t="s">
        <v>100</v>
      </c>
      <c r="E32" s="65" t="s">
        <v>110</v>
      </c>
      <c r="F32" s="66" t="s">
        <v>117</v>
      </c>
      <c r="G32" s="65" t="s">
        <v>46</v>
      </c>
      <c r="H32" s="67">
        <v>92.9</v>
      </c>
      <c r="I32" s="65" t="s">
        <v>138</v>
      </c>
      <c r="J32" s="65" t="s">
        <v>104</v>
      </c>
      <c r="K32" s="65" t="s">
        <v>105</v>
      </c>
      <c r="L32" s="68" t="s">
        <v>106</v>
      </c>
      <c r="M32" s="65" t="s">
        <v>107</v>
      </c>
      <c r="N32" s="69"/>
      <c r="O32" s="70"/>
      <c r="P32" s="70"/>
      <c r="Q32" s="70">
        <v>1</v>
      </c>
      <c r="R32" s="70">
        <v>1</v>
      </c>
      <c r="S32" s="70">
        <v>1</v>
      </c>
      <c r="T32" s="70">
        <v>1</v>
      </c>
      <c r="U32" s="70">
        <v>1</v>
      </c>
      <c r="V32" s="71">
        <v>1876181</v>
      </c>
      <c r="W32" s="71">
        <v>9380905</v>
      </c>
      <c r="X32" s="71">
        <v>10506613.600000001</v>
      </c>
      <c r="Y32" s="68" t="s">
        <v>108</v>
      </c>
      <c r="Z32" s="72" t="s">
        <v>70</v>
      </c>
      <c r="AA32" s="73"/>
      <c r="AB32" s="6"/>
      <c r="AC32" s="7"/>
    </row>
    <row r="33" spans="1:32" ht="89.25" x14ac:dyDescent="0.2">
      <c r="A33" s="74" t="s">
        <v>195</v>
      </c>
      <c r="B33" s="65" t="s">
        <v>41</v>
      </c>
      <c r="C33" s="65" t="s">
        <v>99</v>
      </c>
      <c r="D33" s="66" t="s">
        <v>100</v>
      </c>
      <c r="E33" s="65" t="s">
        <v>110</v>
      </c>
      <c r="F33" s="66" t="s">
        <v>119</v>
      </c>
      <c r="G33" s="65" t="s">
        <v>46</v>
      </c>
      <c r="H33" s="67">
        <v>92.9</v>
      </c>
      <c r="I33" s="65" t="s">
        <v>138</v>
      </c>
      <c r="J33" s="65" t="s">
        <v>104</v>
      </c>
      <c r="K33" s="65" t="s">
        <v>105</v>
      </c>
      <c r="L33" s="68" t="s">
        <v>106</v>
      </c>
      <c r="M33" s="65" t="s">
        <v>107</v>
      </c>
      <c r="N33" s="69"/>
      <c r="O33" s="70"/>
      <c r="P33" s="70"/>
      <c r="Q33" s="70">
        <v>2</v>
      </c>
      <c r="R33" s="70">
        <v>2</v>
      </c>
      <c r="S33" s="70">
        <v>2</v>
      </c>
      <c r="T33" s="70">
        <v>2</v>
      </c>
      <c r="U33" s="70">
        <v>2</v>
      </c>
      <c r="V33" s="71">
        <v>1704831</v>
      </c>
      <c r="W33" s="71">
        <v>17048310</v>
      </c>
      <c r="X33" s="71">
        <v>19094107.200000003</v>
      </c>
      <c r="Y33" s="68" t="s">
        <v>108</v>
      </c>
      <c r="Z33" s="72" t="s">
        <v>70</v>
      </c>
      <c r="AA33" s="73"/>
      <c r="AB33" s="6"/>
      <c r="AC33" s="7"/>
    </row>
    <row r="34" spans="1:32" ht="89.25" x14ac:dyDescent="0.2">
      <c r="A34" s="74" t="s">
        <v>196</v>
      </c>
      <c r="B34" s="65" t="s">
        <v>41</v>
      </c>
      <c r="C34" s="65" t="s">
        <v>99</v>
      </c>
      <c r="D34" s="66" t="s">
        <v>100</v>
      </c>
      <c r="E34" s="65" t="s">
        <v>110</v>
      </c>
      <c r="F34" s="66" t="s">
        <v>121</v>
      </c>
      <c r="G34" s="65" t="s">
        <v>46</v>
      </c>
      <c r="H34" s="67">
        <v>92.9</v>
      </c>
      <c r="I34" s="65" t="s">
        <v>138</v>
      </c>
      <c r="J34" s="65" t="s">
        <v>104</v>
      </c>
      <c r="K34" s="65" t="s">
        <v>105</v>
      </c>
      <c r="L34" s="68" t="s">
        <v>106</v>
      </c>
      <c r="M34" s="68" t="s">
        <v>107</v>
      </c>
      <c r="N34" s="69"/>
      <c r="O34" s="70"/>
      <c r="P34" s="70"/>
      <c r="Q34" s="70">
        <v>4</v>
      </c>
      <c r="R34" s="70"/>
      <c r="S34" s="70"/>
      <c r="T34" s="70">
        <v>6</v>
      </c>
      <c r="U34" s="70">
        <v>6</v>
      </c>
      <c r="V34" s="71">
        <v>1243750</v>
      </c>
      <c r="W34" s="71">
        <v>19900000</v>
      </c>
      <c r="X34" s="71">
        <v>22288000.000000004</v>
      </c>
      <c r="Y34" s="68" t="s">
        <v>108</v>
      </c>
      <c r="Z34" s="72" t="s">
        <v>70</v>
      </c>
      <c r="AA34" s="73"/>
      <c r="AB34" s="6"/>
      <c r="AC34" s="7"/>
    </row>
    <row r="35" spans="1:32" ht="89.25" x14ac:dyDescent="0.2">
      <c r="A35" s="66" t="s">
        <v>133</v>
      </c>
      <c r="B35" s="65" t="s">
        <v>41</v>
      </c>
      <c r="C35" s="65" t="s">
        <v>99</v>
      </c>
      <c r="D35" s="65" t="s">
        <v>100</v>
      </c>
      <c r="E35" s="65" t="s">
        <v>110</v>
      </c>
      <c r="F35" s="66" t="s">
        <v>123</v>
      </c>
      <c r="G35" s="65" t="s">
        <v>46</v>
      </c>
      <c r="H35" s="65">
        <v>50</v>
      </c>
      <c r="I35" s="65" t="s">
        <v>138</v>
      </c>
      <c r="J35" s="65" t="s">
        <v>104</v>
      </c>
      <c r="K35" s="65" t="s">
        <v>105</v>
      </c>
      <c r="L35" s="65" t="s">
        <v>106</v>
      </c>
      <c r="M35" s="65" t="s">
        <v>124</v>
      </c>
      <c r="N35" s="69"/>
      <c r="O35" s="70"/>
      <c r="P35" s="70"/>
      <c r="Q35" s="70">
        <v>3</v>
      </c>
      <c r="R35" s="70">
        <v>0</v>
      </c>
      <c r="S35" s="70">
        <v>3</v>
      </c>
      <c r="T35" s="70">
        <v>3</v>
      </c>
      <c r="U35" s="70">
        <v>3</v>
      </c>
      <c r="V35" s="71">
        <v>205910.1</v>
      </c>
      <c r="W35" s="71">
        <v>2470921.2000000002</v>
      </c>
      <c r="X35" s="71">
        <v>2767431.7440000004</v>
      </c>
      <c r="Y35" s="68" t="s">
        <v>108</v>
      </c>
      <c r="Z35" s="72" t="s">
        <v>70</v>
      </c>
      <c r="AA35" s="73"/>
      <c r="AB35" s="6"/>
      <c r="AC35" s="7"/>
    </row>
    <row r="36" spans="1:32" ht="89.25" x14ac:dyDescent="0.2">
      <c r="A36" s="66" t="s">
        <v>134</v>
      </c>
      <c r="B36" s="65" t="s">
        <v>41</v>
      </c>
      <c r="C36" s="65" t="s">
        <v>99</v>
      </c>
      <c r="D36" s="65" t="s">
        <v>100</v>
      </c>
      <c r="E36" s="65" t="s">
        <v>110</v>
      </c>
      <c r="F36" s="66" t="s">
        <v>126</v>
      </c>
      <c r="G36" s="65" t="s">
        <v>46</v>
      </c>
      <c r="H36" s="65">
        <v>51</v>
      </c>
      <c r="I36" s="65" t="s">
        <v>138</v>
      </c>
      <c r="J36" s="65" t="s">
        <v>104</v>
      </c>
      <c r="K36" s="65" t="s">
        <v>105</v>
      </c>
      <c r="L36" s="65" t="s">
        <v>106</v>
      </c>
      <c r="M36" s="65" t="s">
        <v>124</v>
      </c>
      <c r="N36" s="69"/>
      <c r="O36" s="70"/>
      <c r="P36" s="70"/>
      <c r="Q36" s="70">
        <v>3</v>
      </c>
      <c r="R36" s="70">
        <v>2</v>
      </c>
      <c r="S36" s="70">
        <v>2</v>
      </c>
      <c r="T36" s="70">
        <v>3</v>
      </c>
      <c r="U36" s="70">
        <v>3</v>
      </c>
      <c r="V36" s="71">
        <v>320439.88</v>
      </c>
      <c r="W36" s="71">
        <v>4165718.44</v>
      </c>
      <c r="X36" s="71">
        <v>4665604.6528000003</v>
      </c>
      <c r="Y36" s="68" t="s">
        <v>108</v>
      </c>
      <c r="Z36" s="72" t="s">
        <v>70</v>
      </c>
      <c r="AA36" s="73"/>
      <c r="AB36" s="6"/>
      <c r="AC36" s="7"/>
    </row>
    <row r="37" spans="1:32" ht="89.25" x14ac:dyDescent="0.2">
      <c r="A37" s="66" t="s">
        <v>135</v>
      </c>
      <c r="B37" s="65" t="s">
        <v>41</v>
      </c>
      <c r="C37" s="65" t="s">
        <v>99</v>
      </c>
      <c r="D37" s="65" t="s">
        <v>100</v>
      </c>
      <c r="E37" s="65" t="s">
        <v>110</v>
      </c>
      <c r="F37" s="66" t="s">
        <v>128</v>
      </c>
      <c r="G37" s="65" t="s">
        <v>46</v>
      </c>
      <c r="H37" s="65">
        <v>52</v>
      </c>
      <c r="I37" s="65" t="s">
        <v>138</v>
      </c>
      <c r="J37" s="65" t="s">
        <v>104</v>
      </c>
      <c r="K37" s="65" t="s">
        <v>105</v>
      </c>
      <c r="L37" s="65" t="s">
        <v>106</v>
      </c>
      <c r="M37" s="65" t="s">
        <v>124</v>
      </c>
      <c r="N37" s="69"/>
      <c r="O37" s="70"/>
      <c r="P37" s="70"/>
      <c r="Q37" s="70">
        <v>1</v>
      </c>
      <c r="R37" s="70">
        <v>1</v>
      </c>
      <c r="S37" s="70">
        <v>0</v>
      </c>
      <c r="T37" s="70">
        <v>1</v>
      </c>
      <c r="U37" s="70">
        <v>1</v>
      </c>
      <c r="V37" s="71">
        <v>89133.39</v>
      </c>
      <c r="W37" s="71">
        <v>356533.56</v>
      </c>
      <c r="X37" s="71">
        <v>399317.58720000001</v>
      </c>
      <c r="Y37" s="68" t="s">
        <v>108</v>
      </c>
      <c r="Z37" s="72" t="s">
        <v>70</v>
      </c>
      <c r="AA37" s="73"/>
      <c r="AB37" s="6"/>
      <c r="AC37" s="7"/>
    </row>
    <row r="38" spans="1:32" ht="89.25" x14ac:dyDescent="0.2">
      <c r="A38" s="66" t="s">
        <v>136</v>
      </c>
      <c r="B38" s="65" t="s">
        <v>41</v>
      </c>
      <c r="C38" s="65" t="s">
        <v>99</v>
      </c>
      <c r="D38" s="65" t="s">
        <v>100</v>
      </c>
      <c r="E38" s="65" t="s">
        <v>110</v>
      </c>
      <c r="F38" s="66" t="s">
        <v>130</v>
      </c>
      <c r="G38" s="65" t="s">
        <v>46</v>
      </c>
      <c r="H38" s="65">
        <v>52</v>
      </c>
      <c r="I38" s="65" t="s">
        <v>138</v>
      </c>
      <c r="J38" s="65" t="s">
        <v>104</v>
      </c>
      <c r="K38" s="65" t="s">
        <v>105</v>
      </c>
      <c r="L38" s="65" t="s">
        <v>106</v>
      </c>
      <c r="M38" s="65" t="s">
        <v>124</v>
      </c>
      <c r="N38" s="69"/>
      <c r="O38" s="70"/>
      <c r="P38" s="70"/>
      <c r="Q38" s="70">
        <v>3</v>
      </c>
      <c r="R38" s="70">
        <v>1</v>
      </c>
      <c r="S38" s="70">
        <v>1</v>
      </c>
      <c r="T38" s="70">
        <v>3</v>
      </c>
      <c r="U38" s="70">
        <v>3</v>
      </c>
      <c r="V38" s="71">
        <v>432093.14</v>
      </c>
      <c r="W38" s="71">
        <v>4753024.54</v>
      </c>
      <c r="X38" s="71">
        <v>5323387.4848000007</v>
      </c>
      <c r="Y38" s="68" t="s">
        <v>108</v>
      </c>
      <c r="Z38" s="72" t="s">
        <v>70</v>
      </c>
      <c r="AA38" s="73"/>
      <c r="AB38" s="6"/>
      <c r="AC38" s="7"/>
    </row>
    <row r="39" spans="1:32" x14ac:dyDescent="0.2">
      <c r="A39" s="27" t="s">
        <v>132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9"/>
      <c r="P39" s="29"/>
      <c r="Q39" s="29"/>
      <c r="R39" s="29"/>
      <c r="S39" s="29"/>
      <c r="T39" s="29"/>
      <c r="U39" s="29"/>
      <c r="V39" s="28"/>
      <c r="W39" s="30">
        <f>SUM(W28:W38)</f>
        <v>137409381.94</v>
      </c>
      <c r="X39" s="30">
        <f>SUM(X28:X38)</f>
        <v>153898507.7728</v>
      </c>
      <c r="Y39" s="28"/>
      <c r="Z39" s="31"/>
      <c r="AA39" s="32"/>
      <c r="AB39" s="6"/>
      <c r="AC39" s="7"/>
    </row>
    <row r="40" spans="1:32" x14ac:dyDescent="0.2">
      <c r="A40" s="23" t="s">
        <v>30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19"/>
      <c r="W40" s="21">
        <f>W39</f>
        <v>137409381.94</v>
      </c>
      <c r="X40" s="21">
        <f>X39</f>
        <v>153898507.7728</v>
      </c>
      <c r="Y40" s="19"/>
      <c r="Z40" s="22"/>
      <c r="AA40" s="55"/>
      <c r="AB40" s="6"/>
      <c r="AC40" s="7"/>
    </row>
    <row r="41" spans="1:32" x14ac:dyDescent="0.2">
      <c r="A41" s="33" t="s">
        <v>35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19"/>
      <c r="W41" s="21"/>
      <c r="X41" s="21"/>
      <c r="Y41" s="19"/>
      <c r="Z41" s="22"/>
      <c r="AA41" s="55"/>
      <c r="AB41" s="6"/>
      <c r="AC41" s="7"/>
    </row>
    <row r="42" spans="1:32" x14ac:dyDescent="0.2">
      <c r="A42" s="23" t="s">
        <v>56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0"/>
      <c r="P42" s="20"/>
      <c r="Q42" s="20"/>
      <c r="R42" s="20"/>
      <c r="S42" s="20"/>
      <c r="T42" s="20"/>
      <c r="U42" s="20"/>
      <c r="V42" s="19"/>
      <c r="W42" s="21"/>
      <c r="X42" s="21"/>
      <c r="Y42" s="19"/>
      <c r="Z42" s="22"/>
      <c r="AA42" s="55"/>
      <c r="AB42" s="6"/>
      <c r="AC42" s="7"/>
    </row>
    <row r="43" spans="1:32" s="26" customFormat="1" ht="15" customHeight="1" x14ac:dyDescent="0.25">
      <c r="A43" s="24" t="s">
        <v>31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27.5" x14ac:dyDescent="0.2">
      <c r="A44" s="75" t="s">
        <v>40</v>
      </c>
      <c r="B44" s="76" t="s">
        <v>41</v>
      </c>
      <c r="C44" s="76" t="s">
        <v>42</v>
      </c>
      <c r="D44" s="76" t="s">
        <v>43</v>
      </c>
      <c r="E44" s="76" t="s">
        <v>44</v>
      </c>
      <c r="F44" s="76" t="s">
        <v>45</v>
      </c>
      <c r="G44" s="76" t="s">
        <v>46</v>
      </c>
      <c r="H44" s="76">
        <v>100</v>
      </c>
      <c r="I44" s="76" t="s">
        <v>47</v>
      </c>
      <c r="J44" s="76" t="s">
        <v>48</v>
      </c>
      <c r="K44" s="76"/>
      <c r="L44" s="76" t="s">
        <v>49</v>
      </c>
      <c r="M44" s="76"/>
      <c r="N44" s="76"/>
      <c r="O44" s="76"/>
      <c r="P44" s="76"/>
      <c r="Q44" s="76"/>
      <c r="R44" s="77">
        <v>10600000</v>
      </c>
      <c r="S44" s="77">
        <v>10600000</v>
      </c>
      <c r="T44" s="77">
        <v>10600000</v>
      </c>
      <c r="U44" s="77">
        <v>10600000</v>
      </c>
      <c r="V44" s="77"/>
      <c r="W44" s="77">
        <f>R44+S44+T44+U44</f>
        <v>42400000</v>
      </c>
      <c r="X44" s="77">
        <f t="shared" ref="X44:X46" si="0">W44*1.12</f>
        <v>47488000.000000007</v>
      </c>
      <c r="Y44" s="76"/>
      <c r="Z44" s="78">
        <v>2015</v>
      </c>
      <c r="AA44" s="73" t="s">
        <v>91</v>
      </c>
      <c r="AB44" s="6"/>
      <c r="AC44" s="7"/>
    </row>
    <row r="45" spans="1:32" s="79" customFormat="1" ht="127.5" x14ac:dyDescent="0.25">
      <c r="A45" s="75" t="s">
        <v>50</v>
      </c>
      <c r="B45" s="78" t="s">
        <v>41</v>
      </c>
      <c r="C45" s="78" t="s">
        <v>51</v>
      </c>
      <c r="D45" s="78" t="s">
        <v>52</v>
      </c>
      <c r="E45" s="78" t="s">
        <v>52</v>
      </c>
      <c r="F45" s="78" t="s">
        <v>53</v>
      </c>
      <c r="G45" s="78" t="s">
        <v>46</v>
      </c>
      <c r="H45" s="78">
        <v>100</v>
      </c>
      <c r="I45" s="78" t="s">
        <v>47</v>
      </c>
      <c r="J45" s="78" t="s">
        <v>48</v>
      </c>
      <c r="K45" s="78"/>
      <c r="L45" s="78" t="s">
        <v>49</v>
      </c>
      <c r="M45" s="78"/>
      <c r="N45" s="78"/>
      <c r="O45" s="78"/>
      <c r="P45" s="78"/>
      <c r="Q45" s="78"/>
      <c r="R45" s="77">
        <v>65988000</v>
      </c>
      <c r="S45" s="77">
        <v>60489000</v>
      </c>
      <c r="T45" s="77">
        <v>27495000</v>
      </c>
      <c r="U45" s="77">
        <v>21996000</v>
      </c>
      <c r="V45" s="77"/>
      <c r="W45" s="77">
        <f t="shared" ref="W45:W46" si="1">R45+S45+T45+U45</f>
        <v>175968000</v>
      </c>
      <c r="X45" s="77">
        <f t="shared" si="0"/>
        <v>197084160.00000003</v>
      </c>
      <c r="Y45" s="78"/>
      <c r="Z45" s="78">
        <v>2015</v>
      </c>
      <c r="AA45" s="73" t="s">
        <v>91</v>
      </c>
    </row>
    <row r="46" spans="1:32" s="79" customFormat="1" ht="124.5" customHeight="1" x14ac:dyDescent="0.25">
      <c r="A46" s="75" t="s">
        <v>54</v>
      </c>
      <c r="B46" s="78" t="s">
        <v>41</v>
      </c>
      <c r="C46" s="78" t="s">
        <v>51</v>
      </c>
      <c r="D46" s="78" t="s">
        <v>52</v>
      </c>
      <c r="E46" s="78" t="s">
        <v>52</v>
      </c>
      <c r="F46" s="78" t="s">
        <v>55</v>
      </c>
      <c r="G46" s="78" t="s">
        <v>46</v>
      </c>
      <c r="H46" s="78">
        <v>100</v>
      </c>
      <c r="I46" s="78" t="s">
        <v>47</v>
      </c>
      <c r="J46" s="78" t="s">
        <v>48</v>
      </c>
      <c r="K46" s="78"/>
      <c r="L46" s="78" t="s">
        <v>49</v>
      </c>
      <c r="M46" s="78"/>
      <c r="N46" s="78"/>
      <c r="O46" s="78"/>
      <c r="P46" s="78"/>
      <c r="Q46" s="78"/>
      <c r="R46" s="77">
        <v>32055000</v>
      </c>
      <c r="S46" s="77">
        <v>89754000</v>
      </c>
      <c r="T46" s="77">
        <v>70521000</v>
      </c>
      <c r="U46" s="77">
        <v>32055000</v>
      </c>
      <c r="V46" s="77"/>
      <c r="W46" s="77">
        <f t="shared" si="1"/>
        <v>224385000</v>
      </c>
      <c r="X46" s="77">
        <f t="shared" si="0"/>
        <v>251311200.00000003</v>
      </c>
      <c r="Y46" s="78"/>
      <c r="Z46" s="78">
        <v>2015</v>
      </c>
      <c r="AA46" s="73" t="s">
        <v>91</v>
      </c>
    </row>
    <row r="47" spans="1:32" x14ac:dyDescent="0.2">
      <c r="A47" s="23" t="s">
        <v>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19"/>
      <c r="W47" s="21">
        <f>SUM(W44:W46)</f>
        <v>442753000</v>
      </c>
      <c r="X47" s="21">
        <f>SUM(X44:X46)</f>
        <v>495883360.00000006</v>
      </c>
      <c r="Y47" s="19"/>
      <c r="Z47" s="22"/>
      <c r="AA47" s="55"/>
      <c r="AB47" s="6"/>
      <c r="AC47" s="7"/>
    </row>
    <row r="48" spans="1:32" x14ac:dyDescent="0.2">
      <c r="A48" s="23" t="s">
        <v>30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19"/>
      <c r="W48" s="21">
        <f>W47</f>
        <v>442753000</v>
      </c>
      <c r="X48" s="21">
        <f>X47</f>
        <v>495883360.00000006</v>
      </c>
      <c r="Y48" s="19"/>
      <c r="Z48" s="22"/>
      <c r="AA48" s="55"/>
      <c r="AB48" s="6"/>
      <c r="AC48" s="7"/>
    </row>
    <row r="49" spans="1:32" x14ac:dyDescent="0.2">
      <c r="A49" s="23" t="s">
        <v>57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19"/>
      <c r="W49" s="21"/>
      <c r="X49" s="21"/>
      <c r="Y49" s="19"/>
      <c r="Z49" s="22"/>
      <c r="AA49" s="55"/>
      <c r="AB49" s="6"/>
      <c r="AC49" s="7"/>
    </row>
    <row r="50" spans="1:32" s="26" customFormat="1" ht="15" customHeight="1" x14ac:dyDescent="0.25">
      <c r="A50" s="24" t="s">
        <v>31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s="25" customFormat="1" ht="89.25" x14ac:dyDescent="0.25">
      <c r="A51" s="75" t="s">
        <v>59</v>
      </c>
      <c r="B51" s="76" t="s">
        <v>41</v>
      </c>
      <c r="C51" s="76" t="s">
        <v>42</v>
      </c>
      <c r="D51" s="76" t="s">
        <v>43</v>
      </c>
      <c r="E51" s="76" t="s">
        <v>44</v>
      </c>
      <c r="F51" s="76" t="s">
        <v>45</v>
      </c>
      <c r="G51" s="76" t="s">
        <v>46</v>
      </c>
      <c r="H51" s="76">
        <v>100</v>
      </c>
      <c r="I51" s="76" t="s">
        <v>47</v>
      </c>
      <c r="J51" s="76" t="s">
        <v>48</v>
      </c>
      <c r="K51" s="76"/>
      <c r="L51" s="80" t="s">
        <v>58</v>
      </c>
      <c r="M51" s="76"/>
      <c r="N51" s="76"/>
      <c r="O51" s="76"/>
      <c r="P51" s="76"/>
      <c r="Q51" s="76"/>
      <c r="R51" s="77">
        <v>10600000</v>
      </c>
      <c r="S51" s="77">
        <v>10600000</v>
      </c>
      <c r="T51" s="77">
        <v>10600000</v>
      </c>
      <c r="U51" s="77">
        <v>10600000</v>
      </c>
      <c r="V51" s="77"/>
      <c r="W51" s="77">
        <f>R51+S51+T51+U51</f>
        <v>42400000</v>
      </c>
      <c r="X51" s="77">
        <f t="shared" ref="X51:X53" si="2">W51*1.12</f>
        <v>47488000.000000007</v>
      </c>
      <c r="Y51" s="76"/>
      <c r="Z51" s="78">
        <v>2015</v>
      </c>
      <c r="AA51" s="73"/>
    </row>
    <row r="52" spans="1:32" s="25" customFormat="1" ht="63.75" x14ac:dyDescent="0.25">
      <c r="A52" s="75" t="s">
        <v>60</v>
      </c>
      <c r="B52" s="78" t="s">
        <v>41</v>
      </c>
      <c r="C52" s="78" t="s">
        <v>51</v>
      </c>
      <c r="D52" s="78" t="s">
        <v>52</v>
      </c>
      <c r="E52" s="78" t="s">
        <v>52</v>
      </c>
      <c r="F52" s="78" t="s">
        <v>53</v>
      </c>
      <c r="G52" s="78" t="s">
        <v>46</v>
      </c>
      <c r="H52" s="78">
        <v>100</v>
      </c>
      <c r="I52" s="78" t="s">
        <v>47</v>
      </c>
      <c r="J52" s="78" t="s">
        <v>48</v>
      </c>
      <c r="K52" s="78"/>
      <c r="L52" s="80" t="s">
        <v>58</v>
      </c>
      <c r="M52" s="78"/>
      <c r="N52" s="78"/>
      <c r="O52" s="78"/>
      <c r="P52" s="78"/>
      <c r="Q52" s="78"/>
      <c r="R52" s="77">
        <v>65988000</v>
      </c>
      <c r="S52" s="77">
        <v>60489000</v>
      </c>
      <c r="T52" s="77">
        <v>27495000</v>
      </c>
      <c r="U52" s="77">
        <v>21996000</v>
      </c>
      <c r="V52" s="77"/>
      <c r="W52" s="77">
        <f t="shared" ref="W52:W53" si="3">R52+S52+T52+U52</f>
        <v>175968000</v>
      </c>
      <c r="X52" s="77">
        <f t="shared" si="2"/>
        <v>197084160.00000003</v>
      </c>
      <c r="Y52" s="78"/>
      <c r="Z52" s="78">
        <v>2015</v>
      </c>
      <c r="AA52" s="73"/>
    </row>
    <row r="53" spans="1:32" s="79" customFormat="1" ht="63.75" x14ac:dyDescent="0.25">
      <c r="A53" s="75" t="s">
        <v>61</v>
      </c>
      <c r="B53" s="78" t="s">
        <v>41</v>
      </c>
      <c r="C53" s="78" t="s">
        <v>51</v>
      </c>
      <c r="D53" s="78" t="s">
        <v>52</v>
      </c>
      <c r="E53" s="78" t="s">
        <v>52</v>
      </c>
      <c r="F53" s="78" t="s">
        <v>55</v>
      </c>
      <c r="G53" s="78" t="s">
        <v>46</v>
      </c>
      <c r="H53" s="78">
        <v>100</v>
      </c>
      <c r="I53" s="78" t="s">
        <v>47</v>
      </c>
      <c r="J53" s="78" t="s">
        <v>48</v>
      </c>
      <c r="K53" s="78"/>
      <c r="L53" s="80" t="s">
        <v>58</v>
      </c>
      <c r="M53" s="78"/>
      <c r="N53" s="78"/>
      <c r="O53" s="78"/>
      <c r="P53" s="78"/>
      <c r="Q53" s="78"/>
      <c r="R53" s="77">
        <v>32055000</v>
      </c>
      <c r="S53" s="77">
        <v>89754000</v>
      </c>
      <c r="T53" s="77">
        <v>70521000</v>
      </c>
      <c r="U53" s="77">
        <v>32055000</v>
      </c>
      <c r="V53" s="77"/>
      <c r="W53" s="77">
        <f t="shared" si="3"/>
        <v>224385000</v>
      </c>
      <c r="X53" s="77">
        <f t="shared" si="2"/>
        <v>251311200.00000003</v>
      </c>
      <c r="Y53" s="78"/>
      <c r="Z53" s="78">
        <v>2015</v>
      </c>
      <c r="AA53" s="73"/>
    </row>
    <row r="54" spans="1:32" x14ac:dyDescent="0.2">
      <c r="A54" s="27" t="s">
        <v>32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9"/>
      <c r="P54" s="29"/>
      <c r="Q54" s="29"/>
      <c r="R54" s="29"/>
      <c r="S54" s="29"/>
      <c r="T54" s="29"/>
      <c r="U54" s="29"/>
      <c r="V54" s="28"/>
      <c r="W54" s="30">
        <f>SUM(W51:W53)</f>
        <v>442753000</v>
      </c>
      <c r="X54" s="30">
        <f>SUM(X51:X53)</f>
        <v>495883360.00000006</v>
      </c>
      <c r="Y54" s="28"/>
      <c r="Z54" s="31"/>
      <c r="AA54" s="32"/>
      <c r="AB54" s="6"/>
      <c r="AC54" s="7"/>
    </row>
    <row r="55" spans="1:32" x14ac:dyDescent="0.2">
      <c r="A55" s="23" t="s">
        <v>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19"/>
      <c r="W55" s="21">
        <f>W54</f>
        <v>442753000</v>
      </c>
      <c r="X55" s="21">
        <f>X54</f>
        <v>495883360.00000006</v>
      </c>
      <c r="Y55" s="19"/>
      <c r="Z55" s="22"/>
      <c r="AA55" s="55"/>
      <c r="AB55" s="6"/>
      <c r="AC55" s="7"/>
    </row>
    <row r="56" spans="1:32" x14ac:dyDescent="0.2">
      <c r="A56" s="34" t="s">
        <v>38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19"/>
      <c r="W56" s="21"/>
      <c r="X56" s="21"/>
      <c r="Y56" s="19"/>
      <c r="Z56" s="22"/>
      <c r="AA56" s="55"/>
      <c r="AB56" s="6"/>
      <c r="AC56" s="7"/>
    </row>
    <row r="57" spans="1:32" x14ac:dyDescent="0.2">
      <c r="A57" s="23" t="s">
        <v>29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19"/>
      <c r="W57" s="21"/>
      <c r="X57" s="21"/>
      <c r="Y57" s="19"/>
      <c r="Z57" s="22"/>
      <c r="AA57" s="55"/>
      <c r="AB57" s="6"/>
      <c r="AC57" s="7"/>
    </row>
    <row r="58" spans="1:32" x14ac:dyDescent="0.2">
      <c r="A58" s="35" t="s">
        <v>36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37"/>
      <c r="P58" s="37"/>
      <c r="Q58" s="37"/>
      <c r="R58" s="37"/>
      <c r="S58" s="37"/>
      <c r="T58" s="37"/>
      <c r="U58" s="37"/>
      <c r="V58" s="36"/>
      <c r="W58" s="38"/>
      <c r="X58" s="38"/>
      <c r="Y58" s="36"/>
      <c r="Z58" s="39"/>
      <c r="AA58" s="40"/>
      <c r="AB58" s="6"/>
      <c r="AC58" s="7"/>
    </row>
    <row r="59" spans="1:32" ht="127.5" x14ac:dyDescent="0.2">
      <c r="A59" s="81" t="s">
        <v>62</v>
      </c>
      <c r="B59" s="82" t="s">
        <v>41</v>
      </c>
      <c r="C59" s="78" t="s">
        <v>63</v>
      </c>
      <c r="D59" s="78" t="s">
        <v>64</v>
      </c>
      <c r="E59" s="83" t="s">
        <v>65</v>
      </c>
      <c r="F59" s="78" t="s">
        <v>66</v>
      </c>
      <c r="G59" s="78" t="s">
        <v>67</v>
      </c>
      <c r="H59" s="78">
        <v>75</v>
      </c>
      <c r="I59" s="78" t="s">
        <v>68</v>
      </c>
      <c r="J59" s="78" t="s">
        <v>69</v>
      </c>
      <c r="K59" s="75"/>
      <c r="L59" s="75" t="s">
        <v>49</v>
      </c>
      <c r="M59" s="75"/>
      <c r="N59" s="77"/>
      <c r="O59" s="77"/>
      <c r="P59" s="77"/>
      <c r="Q59" s="77">
        <v>10350000</v>
      </c>
      <c r="R59" s="77">
        <v>10764000</v>
      </c>
      <c r="S59" s="77">
        <v>11194560</v>
      </c>
      <c r="T59" s="77">
        <v>11642342.4</v>
      </c>
      <c r="U59" s="77">
        <v>12108036.096000001</v>
      </c>
      <c r="V59" s="77"/>
      <c r="W59" s="77">
        <f>Q59+R59+S59+T59+U59</f>
        <v>56058938.495999999</v>
      </c>
      <c r="X59" s="77">
        <f>W59*1.12</f>
        <v>62786011.115520008</v>
      </c>
      <c r="Y59" s="75"/>
      <c r="Z59" s="84" t="s">
        <v>70</v>
      </c>
      <c r="AA59" s="75" t="s">
        <v>167</v>
      </c>
      <c r="AB59" s="6"/>
      <c r="AC59" s="7"/>
    </row>
    <row r="60" spans="1:32" ht="127.5" x14ac:dyDescent="0.2">
      <c r="A60" s="81" t="s">
        <v>71</v>
      </c>
      <c r="B60" s="82" t="s">
        <v>41</v>
      </c>
      <c r="C60" s="78" t="s">
        <v>72</v>
      </c>
      <c r="D60" s="78" t="s">
        <v>73</v>
      </c>
      <c r="E60" s="83" t="s">
        <v>74</v>
      </c>
      <c r="F60" s="78" t="s">
        <v>75</v>
      </c>
      <c r="G60" s="78" t="s">
        <v>67</v>
      </c>
      <c r="H60" s="78">
        <v>80</v>
      </c>
      <c r="I60" s="78" t="s">
        <v>68</v>
      </c>
      <c r="J60" s="78" t="s">
        <v>69</v>
      </c>
      <c r="K60" s="75"/>
      <c r="L60" s="75" t="s">
        <v>76</v>
      </c>
      <c r="M60" s="75"/>
      <c r="N60" s="77"/>
      <c r="O60" s="77"/>
      <c r="P60" s="77"/>
      <c r="Q60" s="77">
        <v>45252000</v>
      </c>
      <c r="R60" s="77">
        <v>30154800</v>
      </c>
      <c r="S60" s="77">
        <v>31360992</v>
      </c>
      <c r="T60" s="77">
        <v>32615431.68</v>
      </c>
      <c r="U60" s="77">
        <v>33920048.950000003</v>
      </c>
      <c r="V60" s="77"/>
      <c r="W60" s="77">
        <f t="shared" ref="W60:W64" si="4">Q60+R60+S60+T60+U60</f>
        <v>173303272.63</v>
      </c>
      <c r="X60" s="77">
        <f t="shared" ref="X60:X66" si="5">W60*1.12</f>
        <v>194099665.34560001</v>
      </c>
      <c r="Y60" s="75"/>
      <c r="Z60" s="84" t="s">
        <v>70</v>
      </c>
      <c r="AA60" s="75" t="s">
        <v>167</v>
      </c>
      <c r="AB60" s="6"/>
      <c r="AC60" s="7"/>
    </row>
    <row r="61" spans="1:32" ht="127.5" x14ac:dyDescent="0.2">
      <c r="A61" s="81" t="s">
        <v>77</v>
      </c>
      <c r="B61" s="82" t="s">
        <v>41</v>
      </c>
      <c r="C61" s="78" t="s">
        <v>78</v>
      </c>
      <c r="D61" s="78" t="s">
        <v>79</v>
      </c>
      <c r="E61" s="83" t="s">
        <v>79</v>
      </c>
      <c r="F61" s="78" t="s">
        <v>80</v>
      </c>
      <c r="G61" s="78" t="s">
        <v>67</v>
      </c>
      <c r="H61" s="78">
        <v>58</v>
      </c>
      <c r="I61" s="78" t="s">
        <v>68</v>
      </c>
      <c r="J61" s="78" t="s">
        <v>69</v>
      </c>
      <c r="K61" s="75"/>
      <c r="L61" s="75" t="s">
        <v>76</v>
      </c>
      <c r="M61" s="75"/>
      <c r="N61" s="77"/>
      <c r="O61" s="77"/>
      <c r="P61" s="77"/>
      <c r="Q61" s="77">
        <v>23827220</v>
      </c>
      <c r="R61" s="77">
        <v>18147188.800000001</v>
      </c>
      <c r="S61" s="77">
        <v>18873076.350000001</v>
      </c>
      <c r="T61" s="77">
        <v>19627999.41</v>
      </c>
      <c r="U61" s="77">
        <v>20413119.379999999</v>
      </c>
      <c r="V61" s="77"/>
      <c r="W61" s="77">
        <f t="shared" si="4"/>
        <v>100888603.94</v>
      </c>
      <c r="X61" s="77">
        <f t="shared" si="5"/>
        <v>112995236.41280001</v>
      </c>
      <c r="Y61" s="75"/>
      <c r="Z61" s="84" t="s">
        <v>70</v>
      </c>
      <c r="AA61" s="75" t="s">
        <v>167</v>
      </c>
      <c r="AB61" s="6"/>
      <c r="AC61" s="7"/>
    </row>
    <row r="62" spans="1:32" ht="127.5" x14ac:dyDescent="0.2">
      <c r="A62" s="81" t="s">
        <v>81</v>
      </c>
      <c r="B62" s="82" t="s">
        <v>41</v>
      </c>
      <c r="C62" s="78" t="s">
        <v>78</v>
      </c>
      <c r="D62" s="78" t="s">
        <v>79</v>
      </c>
      <c r="E62" s="83" t="s">
        <v>79</v>
      </c>
      <c r="F62" s="78" t="s">
        <v>82</v>
      </c>
      <c r="G62" s="78" t="s">
        <v>67</v>
      </c>
      <c r="H62" s="78">
        <v>75</v>
      </c>
      <c r="I62" s="78" t="s">
        <v>68</v>
      </c>
      <c r="J62" s="78" t="s">
        <v>69</v>
      </c>
      <c r="K62" s="75"/>
      <c r="L62" s="75" t="s">
        <v>76</v>
      </c>
      <c r="M62" s="75"/>
      <c r="N62" s="85"/>
      <c r="O62" s="85"/>
      <c r="P62" s="85"/>
      <c r="Q62" s="85">
        <v>15919000</v>
      </c>
      <c r="R62" s="85">
        <v>9947600</v>
      </c>
      <c r="S62" s="85">
        <v>10345504</v>
      </c>
      <c r="T62" s="85">
        <v>10759324.16</v>
      </c>
      <c r="U62" s="85">
        <v>11189697.126400001</v>
      </c>
      <c r="V62" s="85"/>
      <c r="W62" s="77">
        <f t="shared" si="4"/>
        <v>58161125.286399998</v>
      </c>
      <c r="X62" s="77">
        <f t="shared" si="5"/>
        <v>65140460.320768006</v>
      </c>
      <c r="Y62" s="75"/>
      <c r="Z62" s="84" t="s">
        <v>70</v>
      </c>
      <c r="AA62" s="75" t="s">
        <v>167</v>
      </c>
      <c r="AB62" s="6"/>
      <c r="AC62" s="7"/>
    </row>
    <row r="63" spans="1:32" ht="127.5" x14ac:dyDescent="0.2">
      <c r="A63" s="81" t="s">
        <v>83</v>
      </c>
      <c r="B63" s="82" t="s">
        <v>41</v>
      </c>
      <c r="C63" s="78" t="s">
        <v>84</v>
      </c>
      <c r="D63" s="78" t="s">
        <v>85</v>
      </c>
      <c r="E63" s="83" t="s">
        <v>85</v>
      </c>
      <c r="F63" s="78" t="s">
        <v>86</v>
      </c>
      <c r="G63" s="78" t="s">
        <v>67</v>
      </c>
      <c r="H63" s="78">
        <v>90</v>
      </c>
      <c r="I63" s="78" t="s">
        <v>68</v>
      </c>
      <c r="J63" s="78" t="s">
        <v>69</v>
      </c>
      <c r="K63" s="75"/>
      <c r="L63" s="75" t="s">
        <v>76</v>
      </c>
      <c r="M63" s="75"/>
      <c r="N63" s="77"/>
      <c r="O63" s="77"/>
      <c r="P63" s="77"/>
      <c r="Q63" s="77">
        <v>8991000</v>
      </c>
      <c r="R63" s="77">
        <v>6268797.6000000006</v>
      </c>
      <c r="S63" s="77">
        <v>6519549.5</v>
      </c>
      <c r="T63" s="77">
        <v>6780331.4900000002</v>
      </c>
      <c r="U63" s="77">
        <v>7051544.7400000002</v>
      </c>
      <c r="V63" s="77"/>
      <c r="W63" s="77">
        <f t="shared" si="4"/>
        <v>35611223.330000006</v>
      </c>
      <c r="X63" s="77">
        <f t="shared" si="5"/>
        <v>39884570.129600011</v>
      </c>
      <c r="Y63" s="77"/>
      <c r="Z63" s="84" t="s">
        <v>70</v>
      </c>
      <c r="AA63" s="75" t="s">
        <v>167</v>
      </c>
      <c r="AB63" s="6"/>
      <c r="AC63" s="7"/>
    </row>
    <row r="64" spans="1:32" s="79" customFormat="1" ht="127.5" x14ac:dyDescent="0.25">
      <c r="A64" s="81" t="s">
        <v>87</v>
      </c>
      <c r="B64" s="82" t="s">
        <v>41</v>
      </c>
      <c r="C64" s="78" t="s">
        <v>88</v>
      </c>
      <c r="D64" s="78" t="s">
        <v>89</v>
      </c>
      <c r="E64" s="83" t="s">
        <v>89</v>
      </c>
      <c r="F64" s="78" t="s">
        <v>90</v>
      </c>
      <c r="G64" s="78" t="s">
        <v>46</v>
      </c>
      <c r="H64" s="78">
        <v>90</v>
      </c>
      <c r="I64" s="78" t="s">
        <v>68</v>
      </c>
      <c r="J64" s="78" t="s">
        <v>69</v>
      </c>
      <c r="K64" s="75"/>
      <c r="L64" s="75" t="s">
        <v>76</v>
      </c>
      <c r="M64" s="75"/>
      <c r="N64" s="77"/>
      <c r="O64" s="77"/>
      <c r="P64" s="77"/>
      <c r="Q64" s="77">
        <v>1560000</v>
      </c>
      <c r="R64" s="77">
        <v>1878844.4</v>
      </c>
      <c r="S64" s="77">
        <v>1878844.4</v>
      </c>
      <c r="T64" s="77">
        <v>1878844.4</v>
      </c>
      <c r="U64" s="77">
        <v>1878844.4</v>
      </c>
      <c r="V64" s="77"/>
      <c r="W64" s="77">
        <f t="shared" si="4"/>
        <v>9075377.5999999996</v>
      </c>
      <c r="X64" s="77">
        <f t="shared" si="5"/>
        <v>10164422.912</v>
      </c>
      <c r="Y64" s="75"/>
      <c r="Z64" s="84" t="s">
        <v>70</v>
      </c>
      <c r="AA64" s="75" t="s">
        <v>167</v>
      </c>
      <c r="AD64" s="86"/>
    </row>
    <row r="65" spans="1:32" x14ac:dyDescent="0.2">
      <c r="A65" s="27" t="s">
        <v>32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29"/>
      <c r="P65" s="29"/>
      <c r="Q65" s="29"/>
      <c r="R65" s="29"/>
      <c r="S65" s="29"/>
      <c r="T65" s="29"/>
      <c r="U65" s="29"/>
      <c r="V65" s="28"/>
      <c r="W65" s="30">
        <f>SUM(W59:W64)</f>
        <v>433098541.28240001</v>
      </c>
      <c r="X65" s="30">
        <f t="shared" si="5"/>
        <v>485070366.23628807</v>
      </c>
      <c r="Y65" s="28"/>
      <c r="Z65" s="31"/>
      <c r="AA65" s="32"/>
      <c r="AB65" s="6"/>
      <c r="AC65" s="7"/>
    </row>
    <row r="66" spans="1:32" x14ac:dyDescent="0.2">
      <c r="A66" s="23" t="s">
        <v>30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/>
      <c r="O66" s="20"/>
      <c r="P66" s="20"/>
      <c r="Q66" s="20"/>
      <c r="R66" s="20"/>
      <c r="S66" s="20"/>
      <c r="T66" s="20"/>
      <c r="U66" s="20"/>
      <c r="V66" s="19"/>
      <c r="W66" s="21">
        <f>W65</f>
        <v>433098541.28240001</v>
      </c>
      <c r="X66" s="21">
        <f t="shared" si="5"/>
        <v>485070366.23628807</v>
      </c>
      <c r="Y66" s="19"/>
      <c r="Z66" s="22"/>
      <c r="AA66" s="55"/>
      <c r="AB66" s="6"/>
      <c r="AC66" s="7"/>
    </row>
    <row r="67" spans="1:32" x14ac:dyDescent="0.2">
      <c r="A67" s="23" t="s">
        <v>33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20"/>
      <c r="P67" s="20"/>
      <c r="Q67" s="20"/>
      <c r="R67" s="20"/>
      <c r="S67" s="20"/>
      <c r="T67" s="20"/>
      <c r="U67" s="20"/>
      <c r="V67" s="19"/>
      <c r="W67" s="21"/>
      <c r="X67" s="21"/>
      <c r="Y67" s="19"/>
      <c r="Z67" s="22"/>
      <c r="AA67" s="55"/>
      <c r="AB67" s="6"/>
      <c r="AC67" s="7"/>
    </row>
    <row r="68" spans="1:32" x14ac:dyDescent="0.2">
      <c r="A68" s="35" t="s">
        <v>36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  <c r="O68" s="37"/>
      <c r="P68" s="37"/>
      <c r="Q68" s="37"/>
      <c r="R68" s="37"/>
      <c r="S68" s="37"/>
      <c r="T68" s="37"/>
      <c r="U68" s="37"/>
      <c r="V68" s="36"/>
      <c r="W68" s="38"/>
      <c r="X68" s="38"/>
      <c r="Y68" s="36"/>
      <c r="Z68" s="39"/>
      <c r="AA68" s="40"/>
      <c r="AB68" s="6"/>
      <c r="AC68" s="7"/>
    </row>
    <row r="69" spans="1:32" ht="127.5" x14ac:dyDescent="0.2">
      <c r="A69" s="87" t="s">
        <v>184</v>
      </c>
      <c r="B69" s="82" t="s">
        <v>41</v>
      </c>
      <c r="C69" s="78" t="s">
        <v>63</v>
      </c>
      <c r="D69" s="78" t="s">
        <v>64</v>
      </c>
      <c r="E69" s="83" t="s">
        <v>65</v>
      </c>
      <c r="F69" s="78" t="s">
        <v>66</v>
      </c>
      <c r="G69" s="78" t="s">
        <v>67</v>
      </c>
      <c r="H69" s="78">
        <v>75</v>
      </c>
      <c r="I69" s="78" t="s">
        <v>68</v>
      </c>
      <c r="J69" s="78" t="s">
        <v>69</v>
      </c>
      <c r="K69" s="75"/>
      <c r="L69" s="75" t="s">
        <v>49</v>
      </c>
      <c r="M69" s="75"/>
      <c r="N69" s="77"/>
      <c r="O69" s="77"/>
      <c r="P69" s="77"/>
      <c r="Q69" s="77">
        <v>10350000</v>
      </c>
      <c r="R69" s="77">
        <v>14400000</v>
      </c>
      <c r="S69" s="77">
        <v>11194560</v>
      </c>
      <c r="T69" s="77">
        <v>11642342.4</v>
      </c>
      <c r="U69" s="77">
        <v>12108036.096000001</v>
      </c>
      <c r="V69" s="81"/>
      <c r="W69" s="77">
        <f>Q69+R69+S69+T69+U69</f>
        <v>59694938.495999999</v>
      </c>
      <c r="X69" s="88">
        <f>W69*1.12</f>
        <v>66858331.115520008</v>
      </c>
      <c r="Y69" s="84"/>
      <c r="Z69" s="84" t="s">
        <v>70</v>
      </c>
      <c r="AA69" s="89" t="s">
        <v>92</v>
      </c>
      <c r="AB69" s="90"/>
      <c r="AC69" s="91"/>
    </row>
    <row r="70" spans="1:32" ht="127.5" x14ac:dyDescent="0.2">
      <c r="A70" s="87" t="s">
        <v>185</v>
      </c>
      <c r="B70" s="82" t="s">
        <v>41</v>
      </c>
      <c r="C70" s="78" t="s">
        <v>72</v>
      </c>
      <c r="D70" s="78" t="s">
        <v>73</v>
      </c>
      <c r="E70" s="83" t="s">
        <v>74</v>
      </c>
      <c r="F70" s="78" t="s">
        <v>75</v>
      </c>
      <c r="G70" s="78" t="s">
        <v>67</v>
      </c>
      <c r="H70" s="78">
        <v>80</v>
      </c>
      <c r="I70" s="78" t="s">
        <v>68</v>
      </c>
      <c r="J70" s="78" t="s">
        <v>69</v>
      </c>
      <c r="K70" s="75"/>
      <c r="L70" s="75" t="s">
        <v>76</v>
      </c>
      <c r="M70" s="75"/>
      <c r="N70" s="77"/>
      <c r="O70" s="77"/>
      <c r="P70" s="77"/>
      <c r="Q70" s="77">
        <v>45252000</v>
      </c>
      <c r="R70" s="77">
        <v>39060000</v>
      </c>
      <c r="S70" s="77">
        <v>31360992</v>
      </c>
      <c r="T70" s="77">
        <v>32615431.68</v>
      </c>
      <c r="U70" s="77">
        <v>33920048.950000003</v>
      </c>
      <c r="V70" s="81"/>
      <c r="W70" s="77">
        <f t="shared" ref="W70:W74" si="6">Q70+R70+S70+T70+U70</f>
        <v>182208472.63</v>
      </c>
      <c r="X70" s="88">
        <f t="shared" ref="X70:X74" si="7">W70*1.12</f>
        <v>204073489.34560001</v>
      </c>
      <c r="Y70" s="84"/>
      <c r="Z70" s="84" t="s">
        <v>70</v>
      </c>
      <c r="AA70" s="89" t="s">
        <v>93</v>
      </c>
      <c r="AB70" s="90"/>
      <c r="AC70" s="91"/>
    </row>
    <row r="71" spans="1:32" ht="127.5" x14ac:dyDescent="0.2">
      <c r="A71" s="87" t="s">
        <v>186</v>
      </c>
      <c r="B71" s="82" t="s">
        <v>41</v>
      </c>
      <c r="C71" s="78" t="s">
        <v>78</v>
      </c>
      <c r="D71" s="78" t="s">
        <v>79</v>
      </c>
      <c r="E71" s="83" t="s">
        <v>79</v>
      </c>
      <c r="F71" s="78" t="s">
        <v>80</v>
      </c>
      <c r="G71" s="78" t="s">
        <v>67</v>
      </c>
      <c r="H71" s="78">
        <v>58</v>
      </c>
      <c r="I71" s="78" t="s">
        <v>68</v>
      </c>
      <c r="J71" s="78" t="s">
        <v>69</v>
      </c>
      <c r="K71" s="75"/>
      <c r="L71" s="75" t="s">
        <v>76</v>
      </c>
      <c r="M71" s="75"/>
      <c r="N71" s="77"/>
      <c r="O71" s="77"/>
      <c r="P71" s="77"/>
      <c r="Q71" s="77">
        <v>23827220</v>
      </c>
      <c r="R71" s="77">
        <v>30184810</v>
      </c>
      <c r="S71" s="77">
        <v>18873076.350000001</v>
      </c>
      <c r="T71" s="77">
        <v>19627999.41</v>
      </c>
      <c r="U71" s="77">
        <v>20413119.379999999</v>
      </c>
      <c r="V71" s="81"/>
      <c r="W71" s="77">
        <f t="shared" si="6"/>
        <v>112926225.13999999</v>
      </c>
      <c r="X71" s="88">
        <f t="shared" si="7"/>
        <v>126477372.1568</v>
      </c>
      <c r="Y71" s="84"/>
      <c r="Z71" s="84" t="s">
        <v>70</v>
      </c>
      <c r="AA71" s="89" t="s">
        <v>94</v>
      </c>
      <c r="AB71" s="90"/>
      <c r="AC71" s="91"/>
    </row>
    <row r="72" spans="1:32" ht="127.5" x14ac:dyDescent="0.2">
      <c r="A72" s="87" t="s">
        <v>187</v>
      </c>
      <c r="B72" s="82" t="s">
        <v>41</v>
      </c>
      <c r="C72" s="78" t="s">
        <v>78</v>
      </c>
      <c r="D72" s="78" t="s">
        <v>79</v>
      </c>
      <c r="E72" s="83" t="s">
        <v>79</v>
      </c>
      <c r="F72" s="78" t="s">
        <v>82</v>
      </c>
      <c r="G72" s="78" t="s">
        <v>67</v>
      </c>
      <c r="H72" s="78">
        <v>75</v>
      </c>
      <c r="I72" s="78" t="s">
        <v>68</v>
      </c>
      <c r="J72" s="78" t="s">
        <v>69</v>
      </c>
      <c r="K72" s="75"/>
      <c r="L72" s="75" t="s">
        <v>76</v>
      </c>
      <c r="M72" s="75"/>
      <c r="N72" s="85"/>
      <c r="O72" s="85"/>
      <c r="P72" s="85"/>
      <c r="Q72" s="85">
        <v>15919000</v>
      </c>
      <c r="R72" s="77">
        <v>17686000</v>
      </c>
      <c r="S72" s="77">
        <v>10345504</v>
      </c>
      <c r="T72" s="77">
        <v>10759324.16</v>
      </c>
      <c r="U72" s="77">
        <v>11189697.126400001</v>
      </c>
      <c r="V72" s="81"/>
      <c r="W72" s="77">
        <f t="shared" si="6"/>
        <v>65899525.286399998</v>
      </c>
      <c r="X72" s="88">
        <f t="shared" si="7"/>
        <v>73807468.320767999</v>
      </c>
      <c r="Y72" s="84"/>
      <c r="Z72" s="84" t="s">
        <v>70</v>
      </c>
      <c r="AA72" s="89" t="s">
        <v>95</v>
      </c>
      <c r="AB72" s="90"/>
      <c r="AC72" s="91"/>
    </row>
    <row r="73" spans="1:32" ht="127.5" x14ac:dyDescent="0.2">
      <c r="A73" s="87" t="s">
        <v>188</v>
      </c>
      <c r="B73" s="82" t="s">
        <v>41</v>
      </c>
      <c r="C73" s="78" t="s">
        <v>84</v>
      </c>
      <c r="D73" s="78" t="s">
        <v>85</v>
      </c>
      <c r="E73" s="83" t="s">
        <v>85</v>
      </c>
      <c r="F73" s="78" t="s">
        <v>86</v>
      </c>
      <c r="G73" s="78" t="s">
        <v>67</v>
      </c>
      <c r="H73" s="78">
        <v>90</v>
      </c>
      <c r="I73" s="78" t="s">
        <v>68</v>
      </c>
      <c r="J73" s="78" t="s">
        <v>69</v>
      </c>
      <c r="K73" s="75"/>
      <c r="L73" s="75" t="s">
        <v>76</v>
      </c>
      <c r="M73" s="75"/>
      <c r="N73" s="77"/>
      <c r="O73" s="77"/>
      <c r="P73" s="77"/>
      <c r="Q73" s="77">
        <v>8991000</v>
      </c>
      <c r="R73" s="77">
        <v>9052810</v>
      </c>
      <c r="S73" s="77">
        <v>6519549.5</v>
      </c>
      <c r="T73" s="77">
        <v>6780331.4900000002</v>
      </c>
      <c r="U73" s="77">
        <v>7051544.7400000002</v>
      </c>
      <c r="V73" s="81"/>
      <c r="W73" s="77">
        <f t="shared" si="6"/>
        <v>38395235.730000004</v>
      </c>
      <c r="X73" s="88">
        <f t="shared" si="7"/>
        <v>43002664.017600007</v>
      </c>
      <c r="Y73" s="84"/>
      <c r="Z73" s="84" t="s">
        <v>70</v>
      </c>
      <c r="AA73" s="89" t="s">
        <v>96</v>
      </c>
      <c r="AB73" s="90"/>
      <c r="AC73" s="91"/>
    </row>
    <row r="74" spans="1:32" s="79" customFormat="1" ht="127.5" x14ac:dyDescent="0.25">
      <c r="A74" s="87" t="s">
        <v>189</v>
      </c>
      <c r="B74" s="82" t="s">
        <v>41</v>
      </c>
      <c r="C74" s="78" t="s">
        <v>88</v>
      </c>
      <c r="D74" s="78" t="s">
        <v>89</v>
      </c>
      <c r="E74" s="83" t="s">
        <v>89</v>
      </c>
      <c r="F74" s="78" t="s">
        <v>90</v>
      </c>
      <c r="G74" s="78" t="s">
        <v>46</v>
      </c>
      <c r="H74" s="78">
        <v>90</v>
      </c>
      <c r="I74" s="78" t="s">
        <v>68</v>
      </c>
      <c r="J74" s="78" t="s">
        <v>69</v>
      </c>
      <c r="K74" s="75"/>
      <c r="L74" s="75" t="s">
        <v>76</v>
      </c>
      <c r="M74" s="75"/>
      <c r="N74" s="77"/>
      <c r="O74" s="77"/>
      <c r="P74" s="77"/>
      <c r="Q74" s="77">
        <v>1560000</v>
      </c>
      <c r="R74" s="77">
        <v>1938000</v>
      </c>
      <c r="S74" s="77">
        <v>1878844.4</v>
      </c>
      <c r="T74" s="77">
        <v>1878844.4</v>
      </c>
      <c r="U74" s="77">
        <v>1878844.4</v>
      </c>
      <c r="V74" s="81"/>
      <c r="W74" s="77">
        <f t="shared" si="6"/>
        <v>9134533.2000000011</v>
      </c>
      <c r="X74" s="88">
        <f t="shared" si="7"/>
        <v>10230677.184000002</v>
      </c>
      <c r="Y74" s="84"/>
      <c r="Z74" s="84" t="s">
        <v>70</v>
      </c>
      <c r="AA74" s="89" t="s">
        <v>131</v>
      </c>
      <c r="AB74" s="90"/>
      <c r="AC74" s="92"/>
    </row>
    <row r="75" spans="1:32" x14ac:dyDescent="0.2">
      <c r="A75" s="23" t="s">
        <v>37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"/>
      <c r="O75" s="20"/>
      <c r="P75" s="20"/>
      <c r="Q75" s="20"/>
      <c r="R75" s="29"/>
      <c r="S75" s="29"/>
      <c r="T75" s="29"/>
      <c r="U75" s="29"/>
      <c r="V75" s="28"/>
      <c r="W75" s="30">
        <f>SUM(W69:W74)</f>
        <v>468258930.4824</v>
      </c>
      <c r="X75" s="30">
        <f>W75*1.12</f>
        <v>524450002.14028805</v>
      </c>
      <c r="Y75" s="28"/>
      <c r="Z75" s="31"/>
      <c r="AA75" s="32"/>
      <c r="AB75" s="6"/>
      <c r="AC75" s="7"/>
    </row>
    <row r="76" spans="1:32" x14ac:dyDescent="0.2">
      <c r="A76" s="23" t="s">
        <v>34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0"/>
      <c r="O76" s="20"/>
      <c r="P76" s="20"/>
      <c r="Q76" s="20"/>
      <c r="R76" s="20"/>
      <c r="S76" s="20"/>
      <c r="T76" s="20"/>
      <c r="U76" s="20"/>
      <c r="V76" s="19"/>
      <c r="W76" s="21">
        <f>W75</f>
        <v>468258930.4824</v>
      </c>
      <c r="X76" s="21">
        <f t="shared" ref="X76" si="8">W76*1.12</f>
        <v>524450002.14028805</v>
      </c>
      <c r="Y76" s="19"/>
      <c r="Z76" s="22"/>
      <c r="AA76" s="55"/>
      <c r="AB76" s="6"/>
      <c r="AC76" s="7"/>
    </row>
    <row r="77" spans="1:32" x14ac:dyDescent="0.2">
      <c r="A77" s="33" t="s">
        <v>146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0"/>
      <c r="O77" s="20"/>
      <c r="P77" s="20"/>
      <c r="Q77" s="20"/>
      <c r="R77" s="20"/>
      <c r="S77" s="20"/>
      <c r="T77" s="20"/>
      <c r="U77" s="20"/>
      <c r="V77" s="19"/>
      <c r="W77" s="21"/>
      <c r="X77" s="21"/>
      <c r="Y77" s="19"/>
      <c r="Z77" s="22"/>
      <c r="AA77" s="55"/>
      <c r="AB77" s="6"/>
      <c r="AC77" s="7"/>
    </row>
    <row r="78" spans="1:32" x14ac:dyDescent="0.2">
      <c r="A78" s="23" t="s">
        <v>161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  <c r="O78" s="20"/>
      <c r="P78" s="20"/>
      <c r="Q78" s="20"/>
      <c r="R78" s="20"/>
      <c r="S78" s="20"/>
      <c r="T78" s="20"/>
      <c r="U78" s="20"/>
      <c r="V78" s="19"/>
      <c r="W78" s="21"/>
      <c r="X78" s="21"/>
      <c r="Y78" s="19"/>
      <c r="Z78" s="22"/>
      <c r="AA78" s="55"/>
      <c r="AB78" s="6"/>
      <c r="AC78" s="7"/>
    </row>
    <row r="79" spans="1:32" s="26" customFormat="1" ht="15" customHeight="1" x14ac:dyDescent="0.25">
      <c r="A79" s="24" t="s">
        <v>31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ht="51" x14ac:dyDescent="0.2">
      <c r="A80" s="75" t="s">
        <v>147</v>
      </c>
      <c r="B80" s="82" t="s">
        <v>41</v>
      </c>
      <c r="C80" s="93" t="s">
        <v>197</v>
      </c>
      <c r="D80" s="93" t="s">
        <v>139</v>
      </c>
      <c r="E80" s="93" t="s">
        <v>139</v>
      </c>
      <c r="F80" s="94" t="s">
        <v>140</v>
      </c>
      <c r="G80" s="75" t="s">
        <v>46</v>
      </c>
      <c r="H80" s="75">
        <v>100</v>
      </c>
      <c r="I80" s="95" t="s">
        <v>138</v>
      </c>
      <c r="J80" s="75" t="s">
        <v>48</v>
      </c>
      <c r="K80" s="75"/>
      <c r="L80" s="94" t="s">
        <v>141</v>
      </c>
      <c r="M80" s="75" t="s">
        <v>142</v>
      </c>
      <c r="N80" s="96"/>
      <c r="O80" s="96"/>
      <c r="P80" s="96"/>
      <c r="Q80" s="96"/>
      <c r="R80" s="97">
        <v>3066100.3224000004</v>
      </c>
      <c r="S80" s="96">
        <v>1604846.7000000002</v>
      </c>
      <c r="T80" s="96">
        <v>1652992.101</v>
      </c>
      <c r="U80" s="96">
        <v>1702581.8640300001</v>
      </c>
      <c r="V80" s="96"/>
      <c r="W80" s="96">
        <f>R80+S80+T80+U80</f>
        <v>8026520.9874300007</v>
      </c>
      <c r="X80" s="96">
        <f>W80*1.12</f>
        <v>8989703.5059216022</v>
      </c>
      <c r="Y80" s="75"/>
      <c r="Z80" s="84" t="s">
        <v>70</v>
      </c>
      <c r="AA80" s="73" t="s">
        <v>166</v>
      </c>
    </row>
    <row r="81" spans="1:29" ht="51" x14ac:dyDescent="0.2">
      <c r="A81" s="75" t="s">
        <v>148</v>
      </c>
      <c r="B81" s="82" t="s">
        <v>41</v>
      </c>
      <c r="C81" s="93" t="s">
        <v>197</v>
      </c>
      <c r="D81" s="93" t="s">
        <v>139</v>
      </c>
      <c r="E81" s="93" t="s">
        <v>139</v>
      </c>
      <c r="F81" s="94" t="s">
        <v>143</v>
      </c>
      <c r="G81" s="75" t="s">
        <v>46</v>
      </c>
      <c r="H81" s="75">
        <v>100</v>
      </c>
      <c r="I81" s="95" t="s">
        <v>138</v>
      </c>
      <c r="J81" s="75" t="s">
        <v>48</v>
      </c>
      <c r="K81" s="75"/>
      <c r="L81" s="94" t="s">
        <v>141</v>
      </c>
      <c r="M81" s="75" t="s">
        <v>142</v>
      </c>
      <c r="N81" s="96"/>
      <c r="O81" s="96"/>
      <c r="P81" s="96"/>
      <c r="Q81" s="96"/>
      <c r="R81" s="97">
        <v>700743</v>
      </c>
      <c r="S81" s="96">
        <v>891581.5</v>
      </c>
      <c r="T81" s="96">
        <v>918328.94500000007</v>
      </c>
      <c r="U81" s="96">
        <v>945878.81335000007</v>
      </c>
      <c r="V81" s="96"/>
      <c r="W81" s="96">
        <f t="shared" ref="W81:W83" si="9">R81+S81+T81+U81</f>
        <v>3456532.2583500003</v>
      </c>
      <c r="X81" s="96">
        <f t="shared" ref="X81:X83" si="10">W81*1.12</f>
        <v>3871316.1293520005</v>
      </c>
      <c r="Y81" s="75"/>
      <c r="Z81" s="84" t="s">
        <v>70</v>
      </c>
      <c r="AA81" s="73" t="s">
        <v>166</v>
      </c>
    </row>
    <row r="82" spans="1:29" ht="51" x14ac:dyDescent="0.2">
      <c r="A82" s="75" t="s">
        <v>149</v>
      </c>
      <c r="B82" s="82" t="s">
        <v>41</v>
      </c>
      <c r="C82" s="93" t="s">
        <v>197</v>
      </c>
      <c r="D82" s="93" t="s">
        <v>139</v>
      </c>
      <c r="E82" s="93" t="s">
        <v>139</v>
      </c>
      <c r="F82" s="94" t="s">
        <v>144</v>
      </c>
      <c r="G82" s="75" t="s">
        <v>46</v>
      </c>
      <c r="H82" s="75">
        <v>100</v>
      </c>
      <c r="I82" s="95" t="s">
        <v>138</v>
      </c>
      <c r="J82" s="75" t="s">
        <v>48</v>
      </c>
      <c r="K82" s="75"/>
      <c r="L82" s="94" t="s">
        <v>141</v>
      </c>
      <c r="M82" s="75" t="s">
        <v>142</v>
      </c>
      <c r="N82" s="96"/>
      <c r="O82" s="96"/>
      <c r="P82" s="96"/>
      <c r="Q82" s="96"/>
      <c r="R82" s="97">
        <v>1962000</v>
      </c>
      <c r="S82" s="97">
        <v>1962000</v>
      </c>
      <c r="T82" s="97">
        <v>1962000</v>
      </c>
      <c r="U82" s="97">
        <v>1962000</v>
      </c>
      <c r="V82" s="96"/>
      <c r="W82" s="96">
        <f t="shared" si="9"/>
        <v>7848000</v>
      </c>
      <c r="X82" s="96">
        <f t="shared" si="10"/>
        <v>8789760</v>
      </c>
      <c r="Y82" s="75"/>
      <c r="Z82" s="84" t="s">
        <v>70</v>
      </c>
      <c r="AA82" s="73" t="s">
        <v>166</v>
      </c>
    </row>
    <row r="83" spans="1:29" ht="51" x14ac:dyDescent="0.2">
      <c r="A83" s="75" t="s">
        <v>150</v>
      </c>
      <c r="B83" s="82" t="s">
        <v>41</v>
      </c>
      <c r="C83" s="93" t="s">
        <v>197</v>
      </c>
      <c r="D83" s="93" t="s">
        <v>139</v>
      </c>
      <c r="E83" s="93" t="s">
        <v>139</v>
      </c>
      <c r="F83" s="94" t="s">
        <v>145</v>
      </c>
      <c r="G83" s="75" t="s">
        <v>46</v>
      </c>
      <c r="H83" s="75">
        <v>100</v>
      </c>
      <c r="I83" s="95" t="s">
        <v>138</v>
      </c>
      <c r="J83" s="75" t="s">
        <v>48</v>
      </c>
      <c r="K83" s="75"/>
      <c r="L83" s="94" t="s">
        <v>141</v>
      </c>
      <c r="M83" s="75" t="s">
        <v>142</v>
      </c>
      <c r="N83" s="96"/>
      <c r="O83" s="96"/>
      <c r="P83" s="96"/>
      <c r="Q83" s="96"/>
      <c r="R83" s="97">
        <v>2118960</v>
      </c>
      <c r="S83" s="97">
        <v>2118960</v>
      </c>
      <c r="T83" s="97">
        <v>2118960</v>
      </c>
      <c r="U83" s="97">
        <v>2118960</v>
      </c>
      <c r="V83" s="96"/>
      <c r="W83" s="96">
        <f t="shared" si="9"/>
        <v>8475840</v>
      </c>
      <c r="X83" s="96">
        <f t="shared" si="10"/>
        <v>9492940.8000000007</v>
      </c>
      <c r="Y83" s="75"/>
      <c r="Z83" s="84" t="s">
        <v>70</v>
      </c>
      <c r="AA83" s="73" t="s">
        <v>166</v>
      </c>
    </row>
    <row r="84" spans="1:29" x14ac:dyDescent="0.2">
      <c r="A84" s="23" t="s">
        <v>32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  <c r="O84" s="20"/>
      <c r="P84" s="20"/>
      <c r="Q84" s="20"/>
      <c r="R84" s="29"/>
      <c r="S84" s="29"/>
      <c r="T84" s="29"/>
      <c r="U84" s="29"/>
      <c r="V84" s="28"/>
      <c r="W84" s="30">
        <f>SUM(W80:W83)</f>
        <v>27806893.245779999</v>
      </c>
      <c r="X84" s="30">
        <f>SUM(X80:X83)</f>
        <v>31143720.435273603</v>
      </c>
      <c r="Y84" s="28"/>
      <c r="Z84" s="31"/>
      <c r="AA84" s="32"/>
      <c r="AB84" s="6"/>
      <c r="AC84" s="7"/>
    </row>
    <row r="85" spans="1:29" x14ac:dyDescent="0.2">
      <c r="A85" s="23" t="s">
        <v>34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0"/>
      <c r="O85" s="20"/>
      <c r="P85" s="20"/>
      <c r="Q85" s="20"/>
      <c r="R85" s="20"/>
      <c r="S85" s="20"/>
      <c r="T85" s="20"/>
      <c r="U85" s="20"/>
      <c r="V85" s="19"/>
      <c r="W85" s="21">
        <f>W84</f>
        <v>27806893.245779999</v>
      </c>
      <c r="X85" s="21">
        <f>X84</f>
        <v>31143720.435273603</v>
      </c>
      <c r="Y85" s="19"/>
      <c r="Z85" s="22"/>
      <c r="AA85" s="55"/>
      <c r="AB85" s="6"/>
      <c r="AC85" s="7"/>
    </row>
    <row r="86" spans="1:29" ht="14.25" x14ac:dyDescent="0.2">
      <c r="A86" s="18" t="s">
        <v>151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  <c r="O86" s="20"/>
      <c r="P86" s="20"/>
      <c r="Q86" s="20"/>
      <c r="R86" s="20"/>
      <c r="S86" s="20"/>
      <c r="T86" s="20"/>
      <c r="U86" s="20"/>
      <c r="V86" s="19"/>
      <c r="W86" s="21"/>
      <c r="X86" s="21"/>
      <c r="Y86" s="19"/>
      <c r="Z86" s="22"/>
      <c r="AA86" s="55"/>
      <c r="AB86" s="6"/>
      <c r="AC86" s="7"/>
    </row>
    <row r="87" spans="1:29" x14ac:dyDescent="0.2">
      <c r="A87" s="23" t="s">
        <v>56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  <c r="O87" s="20"/>
      <c r="P87" s="20"/>
      <c r="Q87" s="20"/>
      <c r="R87" s="20"/>
      <c r="S87" s="20"/>
      <c r="T87" s="20"/>
      <c r="U87" s="20"/>
      <c r="V87" s="19"/>
      <c r="W87" s="21"/>
      <c r="X87" s="21"/>
      <c r="Y87" s="19"/>
      <c r="Z87" s="22"/>
      <c r="AA87" s="55"/>
      <c r="AB87" s="6"/>
      <c r="AC87" s="7"/>
    </row>
    <row r="88" spans="1:29" ht="63.75" x14ac:dyDescent="0.2">
      <c r="A88" s="98" t="s">
        <v>169</v>
      </c>
      <c r="B88" s="9" t="s">
        <v>41</v>
      </c>
      <c r="C88" s="9" t="s">
        <v>170</v>
      </c>
      <c r="D88" s="9" t="s">
        <v>171</v>
      </c>
      <c r="E88" s="9" t="s">
        <v>172</v>
      </c>
      <c r="F88" s="9" t="s">
        <v>173</v>
      </c>
      <c r="G88" s="10" t="s">
        <v>67</v>
      </c>
      <c r="H88" s="11">
        <v>45</v>
      </c>
      <c r="I88" s="12" t="s">
        <v>174</v>
      </c>
      <c r="J88" s="10" t="s">
        <v>104</v>
      </c>
      <c r="K88" s="12" t="s">
        <v>105</v>
      </c>
      <c r="L88" s="12" t="s">
        <v>106</v>
      </c>
      <c r="M88" s="12" t="s">
        <v>107</v>
      </c>
      <c r="N88" s="13"/>
      <c r="O88" s="14"/>
      <c r="P88" s="14"/>
      <c r="Q88" s="97">
        <v>9418</v>
      </c>
      <c r="R88" s="97">
        <v>12500</v>
      </c>
      <c r="S88" s="97">
        <v>12500</v>
      </c>
      <c r="T88" s="97">
        <v>12500</v>
      </c>
      <c r="U88" s="97">
        <v>12500</v>
      </c>
      <c r="V88" s="97">
        <v>658.02</v>
      </c>
      <c r="W88" s="97">
        <f>(N88+O88+P88+Q88+R88+S88+T88+U88)*V88</f>
        <v>39098232.359999999</v>
      </c>
      <c r="X88" s="97">
        <f>W88*1.12</f>
        <v>43790020.243200004</v>
      </c>
      <c r="Y88" s="12" t="s">
        <v>108</v>
      </c>
      <c r="Z88" s="15" t="s">
        <v>70</v>
      </c>
      <c r="AA88" s="14" t="s">
        <v>182</v>
      </c>
      <c r="AB88" s="6"/>
      <c r="AC88" s="7"/>
    </row>
    <row r="89" spans="1:29" ht="63.75" x14ac:dyDescent="0.2">
      <c r="A89" s="98" t="s">
        <v>175</v>
      </c>
      <c r="B89" s="9" t="s">
        <v>41</v>
      </c>
      <c r="C89" s="9" t="s">
        <v>176</v>
      </c>
      <c r="D89" s="9" t="s">
        <v>177</v>
      </c>
      <c r="E89" s="9" t="s">
        <v>178</v>
      </c>
      <c r="F89" s="9" t="s">
        <v>179</v>
      </c>
      <c r="G89" s="10" t="s">
        <v>67</v>
      </c>
      <c r="H89" s="11">
        <v>45</v>
      </c>
      <c r="I89" s="12" t="s">
        <v>174</v>
      </c>
      <c r="J89" s="10" t="s">
        <v>104</v>
      </c>
      <c r="K89" s="12" t="s">
        <v>105</v>
      </c>
      <c r="L89" s="12" t="s">
        <v>106</v>
      </c>
      <c r="M89" s="12" t="s">
        <v>107</v>
      </c>
      <c r="N89" s="13"/>
      <c r="O89" s="14"/>
      <c r="P89" s="14"/>
      <c r="Q89" s="97">
        <v>64880</v>
      </c>
      <c r="R89" s="97">
        <v>80000</v>
      </c>
      <c r="S89" s="97">
        <v>80000</v>
      </c>
      <c r="T89" s="97">
        <v>80000</v>
      </c>
      <c r="U89" s="97">
        <v>80000</v>
      </c>
      <c r="V89" s="97">
        <v>65.37</v>
      </c>
      <c r="W89" s="97">
        <f>(N89+O89+P89+Q89+R89+S89+T89+U89)*V89</f>
        <v>25159605.600000001</v>
      </c>
      <c r="X89" s="97">
        <f>W89*1.12</f>
        <v>28178758.272000004</v>
      </c>
      <c r="Y89" s="12" t="s">
        <v>108</v>
      </c>
      <c r="Z89" s="15" t="s">
        <v>70</v>
      </c>
      <c r="AA89" s="14" t="s">
        <v>182</v>
      </c>
      <c r="AB89" s="6"/>
      <c r="AC89" s="7"/>
    </row>
    <row r="90" spans="1:29" x14ac:dyDescent="0.2">
      <c r="A90" s="41" t="s">
        <v>132</v>
      </c>
      <c r="B90" s="9"/>
      <c r="C90" s="9"/>
      <c r="D90" s="9" t="s">
        <v>183</v>
      </c>
      <c r="E90" s="9"/>
      <c r="F90" s="9"/>
      <c r="G90" s="10"/>
      <c r="H90" s="11"/>
      <c r="I90" s="12"/>
      <c r="J90" s="10"/>
      <c r="K90" s="12"/>
      <c r="L90" s="12"/>
      <c r="M90" s="12"/>
      <c r="N90" s="13"/>
      <c r="O90" s="14"/>
      <c r="P90" s="14"/>
      <c r="Q90" s="42"/>
      <c r="R90" s="42"/>
      <c r="S90" s="42"/>
      <c r="T90" s="42"/>
      <c r="U90" s="42"/>
      <c r="V90" s="42"/>
      <c r="W90" s="43">
        <f>SUM(W88:W89)</f>
        <v>64257837.960000001</v>
      </c>
      <c r="X90" s="43">
        <f>SUM(X88:X89)</f>
        <v>71968778.515200004</v>
      </c>
      <c r="Y90" s="12"/>
      <c r="Z90" s="15"/>
      <c r="AA90" s="14"/>
      <c r="AB90" s="6"/>
      <c r="AC90" s="7"/>
    </row>
    <row r="91" spans="1:29" s="49" customFormat="1" x14ac:dyDescent="0.2">
      <c r="A91" s="41" t="s">
        <v>30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44"/>
      <c r="P91" s="44"/>
      <c r="Q91" s="46"/>
      <c r="R91" s="46"/>
      <c r="S91" s="46"/>
      <c r="T91" s="46"/>
      <c r="U91" s="46"/>
      <c r="V91" s="46"/>
      <c r="W91" s="47">
        <f>W90</f>
        <v>64257837.960000001</v>
      </c>
      <c r="X91" s="47">
        <f>X90</f>
        <v>71968778.515200004</v>
      </c>
      <c r="Y91" s="44"/>
      <c r="Z91" s="44"/>
      <c r="AA91" s="44"/>
      <c r="AB91" s="48"/>
      <c r="AC91" s="48"/>
    </row>
    <row r="92" spans="1:29" x14ac:dyDescent="0.2">
      <c r="A92" s="41" t="s">
        <v>57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1"/>
      <c r="S92" s="51"/>
      <c r="T92" s="51"/>
      <c r="U92" s="51"/>
      <c r="V92" s="50"/>
      <c r="W92" s="52"/>
      <c r="X92" s="52"/>
      <c r="Y92" s="50"/>
      <c r="Z92" s="53"/>
      <c r="AA92" s="54"/>
      <c r="AB92" s="6"/>
      <c r="AC92" s="7"/>
    </row>
    <row r="93" spans="1:29" ht="63.75" x14ac:dyDescent="0.2">
      <c r="A93" s="98" t="s">
        <v>180</v>
      </c>
      <c r="B93" s="9" t="s">
        <v>41</v>
      </c>
      <c r="C93" s="9" t="s">
        <v>170</v>
      </c>
      <c r="D93" s="9" t="s">
        <v>171</v>
      </c>
      <c r="E93" s="9" t="s">
        <v>172</v>
      </c>
      <c r="F93" s="9" t="s">
        <v>173</v>
      </c>
      <c r="G93" s="10" t="s">
        <v>67</v>
      </c>
      <c r="H93" s="11">
        <v>45</v>
      </c>
      <c r="I93" s="95" t="s">
        <v>138</v>
      </c>
      <c r="J93" s="10" t="s">
        <v>104</v>
      </c>
      <c r="K93" s="12" t="s">
        <v>105</v>
      </c>
      <c r="L93" s="12" t="s">
        <v>106</v>
      </c>
      <c r="M93" s="12" t="s">
        <v>107</v>
      </c>
      <c r="N93" s="13"/>
      <c r="O93" s="14"/>
      <c r="P93" s="14"/>
      <c r="Q93" s="14"/>
      <c r="R93" s="97">
        <v>12500</v>
      </c>
      <c r="S93" s="97">
        <v>12500</v>
      </c>
      <c r="T93" s="97">
        <v>12500</v>
      </c>
      <c r="U93" s="97">
        <v>12500</v>
      </c>
      <c r="V93" s="97">
        <v>658.02</v>
      </c>
      <c r="W93" s="97">
        <f>(N93+O93+P93+Q93+R93+S93+T93+U93)*V93</f>
        <v>32901000</v>
      </c>
      <c r="X93" s="97">
        <f>W93*1.12</f>
        <v>36849120</v>
      </c>
      <c r="Y93" s="12" t="s">
        <v>108</v>
      </c>
      <c r="Z93" s="15" t="s">
        <v>70</v>
      </c>
      <c r="AA93" s="14"/>
      <c r="AB93" s="6"/>
      <c r="AC93" s="7"/>
    </row>
    <row r="94" spans="1:29" ht="63.75" x14ac:dyDescent="0.2">
      <c r="A94" s="98" t="s">
        <v>181</v>
      </c>
      <c r="B94" s="9" t="s">
        <v>41</v>
      </c>
      <c r="C94" s="9" t="s">
        <v>176</v>
      </c>
      <c r="D94" s="9" t="s">
        <v>177</v>
      </c>
      <c r="E94" s="9" t="s">
        <v>178</v>
      </c>
      <c r="F94" s="9" t="s">
        <v>179</v>
      </c>
      <c r="G94" s="10" t="s">
        <v>67</v>
      </c>
      <c r="H94" s="11">
        <v>45</v>
      </c>
      <c r="I94" s="95" t="s">
        <v>138</v>
      </c>
      <c r="J94" s="10" t="s">
        <v>104</v>
      </c>
      <c r="K94" s="12" t="s">
        <v>105</v>
      </c>
      <c r="L94" s="12" t="s">
        <v>106</v>
      </c>
      <c r="M94" s="12" t="s">
        <v>107</v>
      </c>
      <c r="N94" s="13"/>
      <c r="O94" s="14"/>
      <c r="P94" s="14"/>
      <c r="Q94" s="14"/>
      <c r="R94" s="97">
        <v>80000</v>
      </c>
      <c r="S94" s="97">
        <v>80000</v>
      </c>
      <c r="T94" s="97">
        <v>80000</v>
      </c>
      <c r="U94" s="97">
        <v>80000</v>
      </c>
      <c r="V94" s="97">
        <v>65.37</v>
      </c>
      <c r="W94" s="97">
        <f>(N94+O94+P94+Q94+R94+S94+T94+U94)*V94</f>
        <v>20918400</v>
      </c>
      <c r="X94" s="97">
        <f>W94*1.12</f>
        <v>23428608.000000004</v>
      </c>
      <c r="Y94" s="12" t="s">
        <v>108</v>
      </c>
      <c r="Z94" s="15" t="s">
        <v>70</v>
      </c>
      <c r="AA94" s="14"/>
      <c r="AB94" s="6"/>
      <c r="AC94" s="7"/>
    </row>
    <row r="95" spans="1:29" x14ac:dyDescent="0.2">
      <c r="A95" s="41" t="s">
        <v>132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  <c r="O95" s="51"/>
      <c r="P95" s="51"/>
      <c r="Q95" s="51"/>
      <c r="R95" s="51"/>
      <c r="S95" s="51"/>
      <c r="T95" s="51"/>
      <c r="U95" s="51"/>
      <c r="V95" s="50"/>
      <c r="W95" s="52">
        <f>SUM(W93:W94)</f>
        <v>53819400</v>
      </c>
      <c r="X95" s="52">
        <f>SUM(X93:X94)</f>
        <v>60277728</v>
      </c>
      <c r="Y95" s="50"/>
      <c r="Z95" s="53"/>
      <c r="AA95" s="54"/>
      <c r="AB95" s="6"/>
      <c r="AC95" s="7"/>
    </row>
    <row r="96" spans="1:29" x14ac:dyDescent="0.2">
      <c r="A96" s="41" t="s">
        <v>34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  <c r="O96" s="51"/>
      <c r="P96" s="51"/>
      <c r="Q96" s="51"/>
      <c r="R96" s="51"/>
      <c r="S96" s="51"/>
      <c r="T96" s="51"/>
      <c r="U96" s="51"/>
      <c r="V96" s="50"/>
      <c r="W96" s="52">
        <f>W95</f>
        <v>53819400</v>
      </c>
      <c r="X96" s="52">
        <f>X95</f>
        <v>60277728</v>
      </c>
      <c r="Y96" s="50"/>
      <c r="Z96" s="53"/>
      <c r="AA96" s="54"/>
      <c r="AB96" s="6"/>
      <c r="AC96" s="7"/>
    </row>
    <row r="97" spans="1:32" s="26" customFormat="1" ht="15" customHeight="1" x14ac:dyDescent="0.25">
      <c r="A97" s="41" t="s">
        <v>31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25"/>
      <c r="AC97" s="25"/>
      <c r="AD97" s="25"/>
      <c r="AE97" s="25"/>
      <c r="AF97" s="25"/>
    </row>
    <row r="98" spans="1:32" s="25" customFormat="1" ht="15" customHeight="1" x14ac:dyDescent="0.25">
      <c r="A98" s="23" t="s">
        <v>56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32" ht="51" x14ac:dyDescent="0.2">
      <c r="A99" s="75" t="s">
        <v>152</v>
      </c>
      <c r="B99" s="82" t="s">
        <v>153</v>
      </c>
      <c r="C99" s="75" t="s">
        <v>154</v>
      </c>
      <c r="D99" s="65" t="s">
        <v>155</v>
      </c>
      <c r="E99" s="99" t="s">
        <v>155</v>
      </c>
      <c r="F99" s="100" t="s">
        <v>156</v>
      </c>
      <c r="G99" s="100" t="s">
        <v>46</v>
      </c>
      <c r="H99" s="101">
        <v>100</v>
      </c>
      <c r="I99" s="68" t="s">
        <v>157</v>
      </c>
      <c r="J99" s="78" t="s">
        <v>48</v>
      </c>
      <c r="K99" s="78"/>
      <c r="L99" s="68" t="s">
        <v>158</v>
      </c>
      <c r="M99" s="75"/>
      <c r="N99" s="75"/>
      <c r="O99" s="75"/>
      <c r="P99" s="96"/>
      <c r="Q99" s="96">
        <v>9884500</v>
      </c>
      <c r="R99" s="96">
        <v>10279880</v>
      </c>
      <c r="S99" s="96">
        <v>10691075.200000001</v>
      </c>
      <c r="T99" s="96"/>
      <c r="U99" s="96"/>
      <c r="V99" s="96"/>
      <c r="W99" s="71">
        <f>(P99+Q99+R99+S99+T99+U99)</f>
        <v>30855455.200000003</v>
      </c>
      <c r="X99" s="96">
        <f t="shared" ref="X99:X100" si="11">W99*1.12</f>
        <v>34558109.824000008</v>
      </c>
      <c r="Y99" s="75"/>
      <c r="Z99" s="102">
        <v>2014</v>
      </c>
      <c r="AA99" s="75" t="s">
        <v>163</v>
      </c>
    </row>
    <row r="100" spans="1:32" ht="63.75" x14ac:dyDescent="0.2">
      <c r="A100" s="75" t="s">
        <v>159</v>
      </c>
      <c r="B100" s="68" t="s">
        <v>153</v>
      </c>
      <c r="C100" s="75" t="s">
        <v>154</v>
      </c>
      <c r="D100" s="103" t="s">
        <v>155</v>
      </c>
      <c r="E100" s="99" t="s">
        <v>155</v>
      </c>
      <c r="F100" s="100" t="s">
        <v>160</v>
      </c>
      <c r="G100" s="100" t="s">
        <v>46</v>
      </c>
      <c r="H100" s="101">
        <v>100</v>
      </c>
      <c r="I100" s="68" t="s">
        <v>157</v>
      </c>
      <c r="J100" s="78" t="s">
        <v>48</v>
      </c>
      <c r="K100" s="78"/>
      <c r="L100" s="68" t="s">
        <v>158</v>
      </c>
      <c r="M100" s="81"/>
      <c r="N100" s="81"/>
      <c r="O100" s="81"/>
      <c r="P100" s="96"/>
      <c r="Q100" s="104">
        <v>13726683</v>
      </c>
      <c r="R100" s="104">
        <v>14275750.32</v>
      </c>
      <c r="S100" s="104">
        <v>14846780.33</v>
      </c>
      <c r="T100" s="105"/>
      <c r="U100" s="105"/>
      <c r="V100" s="104"/>
      <c r="W100" s="71">
        <f>(P100+Q100+R100+S100+T100+U100)</f>
        <v>42849213.649999999</v>
      </c>
      <c r="X100" s="96">
        <f t="shared" si="11"/>
        <v>47991119.288000003</v>
      </c>
      <c r="Y100" s="81"/>
      <c r="Z100" s="67">
        <v>2014</v>
      </c>
      <c r="AA100" s="75" t="s">
        <v>163</v>
      </c>
    </row>
    <row r="101" spans="1:32" x14ac:dyDescent="0.2">
      <c r="A101" s="23" t="s">
        <v>32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0"/>
      <c r="O101" s="20"/>
      <c r="P101" s="20"/>
      <c r="Q101" s="20"/>
      <c r="R101" s="29"/>
      <c r="S101" s="29"/>
      <c r="T101" s="29"/>
      <c r="U101" s="29"/>
      <c r="V101" s="28"/>
      <c r="W101" s="30">
        <f>SUM(W99:W100)</f>
        <v>73704668.849999994</v>
      </c>
      <c r="X101" s="30">
        <f>SUM(X99:X100)</f>
        <v>82549229.112000018</v>
      </c>
      <c r="Y101" s="28"/>
      <c r="Z101" s="31"/>
      <c r="AA101" s="32"/>
      <c r="AB101" s="6"/>
      <c r="AC101" s="7"/>
    </row>
    <row r="102" spans="1:32" x14ac:dyDescent="0.2">
      <c r="A102" s="23" t="s">
        <v>162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0"/>
      <c r="O102" s="20"/>
      <c r="P102" s="20"/>
      <c r="Q102" s="20"/>
      <c r="R102" s="20"/>
      <c r="S102" s="20"/>
      <c r="T102" s="20"/>
      <c r="U102" s="20"/>
      <c r="V102" s="19"/>
      <c r="W102" s="21">
        <f>W101</f>
        <v>73704668.849999994</v>
      </c>
      <c r="X102" s="21">
        <f>X101</f>
        <v>82549229.112000018</v>
      </c>
      <c r="Y102" s="19"/>
      <c r="Z102" s="22"/>
      <c r="AA102" s="55"/>
      <c r="AB102" s="6"/>
      <c r="AC102" s="7"/>
    </row>
    <row r="103" spans="1:32" x14ac:dyDescent="0.2">
      <c r="A103" s="23" t="s">
        <v>57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/>
      <c r="O103" s="20"/>
      <c r="P103" s="20"/>
      <c r="Q103" s="20"/>
      <c r="R103" s="20"/>
      <c r="S103" s="20"/>
      <c r="T103" s="20"/>
      <c r="U103" s="20"/>
      <c r="V103" s="19"/>
      <c r="W103" s="21"/>
      <c r="X103" s="21"/>
      <c r="Y103" s="19"/>
      <c r="Z103" s="22"/>
      <c r="AA103" s="55"/>
      <c r="AB103" s="6"/>
      <c r="AC103" s="7"/>
    </row>
    <row r="104" spans="1:32" s="26" customFormat="1" ht="15" customHeight="1" x14ac:dyDescent="0.25">
      <c r="A104" s="24" t="s">
        <v>31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 spans="1:32" ht="51" x14ac:dyDescent="0.2">
      <c r="A105" s="75" t="s">
        <v>164</v>
      </c>
      <c r="B105" s="82" t="s">
        <v>153</v>
      </c>
      <c r="C105" s="75" t="s">
        <v>154</v>
      </c>
      <c r="D105" s="65" t="s">
        <v>155</v>
      </c>
      <c r="E105" s="99" t="s">
        <v>155</v>
      </c>
      <c r="F105" s="100" t="s">
        <v>156</v>
      </c>
      <c r="G105" s="100" t="s">
        <v>46</v>
      </c>
      <c r="H105" s="101">
        <v>100</v>
      </c>
      <c r="I105" s="68" t="s">
        <v>157</v>
      </c>
      <c r="J105" s="78" t="s">
        <v>48</v>
      </c>
      <c r="K105" s="78"/>
      <c r="L105" s="68" t="s">
        <v>158</v>
      </c>
      <c r="M105" s="75"/>
      <c r="N105" s="75"/>
      <c r="O105" s="75"/>
      <c r="P105" s="96"/>
      <c r="Q105" s="96">
        <v>4421581.79</v>
      </c>
      <c r="R105" s="96">
        <v>0</v>
      </c>
      <c r="S105" s="96">
        <v>0</v>
      </c>
      <c r="T105" s="96"/>
      <c r="U105" s="96"/>
      <c r="V105" s="96"/>
      <c r="W105" s="71">
        <f>(P105+Q105+R105+S105+T105+U105)</f>
        <v>4421581.79</v>
      </c>
      <c r="X105" s="96">
        <f t="shared" ref="X105:X106" si="12">W105*1.12</f>
        <v>4952171.6048000008</v>
      </c>
      <c r="Y105" s="75"/>
      <c r="Z105" s="102">
        <v>2014</v>
      </c>
      <c r="AA105" s="106"/>
    </row>
    <row r="106" spans="1:32" ht="63.75" x14ac:dyDescent="0.2">
      <c r="A106" s="75" t="s">
        <v>165</v>
      </c>
      <c r="B106" s="68" t="s">
        <v>153</v>
      </c>
      <c r="C106" s="75" t="s">
        <v>154</v>
      </c>
      <c r="D106" s="103" t="s">
        <v>155</v>
      </c>
      <c r="E106" s="99" t="s">
        <v>155</v>
      </c>
      <c r="F106" s="100" t="s">
        <v>160</v>
      </c>
      <c r="G106" s="100" t="s">
        <v>46</v>
      </c>
      <c r="H106" s="101">
        <v>100</v>
      </c>
      <c r="I106" s="68" t="s">
        <v>157</v>
      </c>
      <c r="J106" s="78" t="s">
        <v>48</v>
      </c>
      <c r="K106" s="78"/>
      <c r="L106" s="68" t="s">
        <v>158</v>
      </c>
      <c r="M106" s="81"/>
      <c r="N106" s="81"/>
      <c r="O106" s="81"/>
      <c r="P106" s="96"/>
      <c r="Q106" s="104">
        <f>13726683+5462918.21</f>
        <v>19189601.210000001</v>
      </c>
      <c r="R106" s="104">
        <v>33707840</v>
      </c>
      <c r="S106" s="104">
        <v>33707840</v>
      </c>
      <c r="T106" s="105"/>
      <c r="U106" s="105"/>
      <c r="V106" s="104"/>
      <c r="W106" s="71">
        <f t="shared" ref="W106" si="13">(P106+Q106+R106+S106+T106+U106)</f>
        <v>86605281.210000008</v>
      </c>
      <c r="X106" s="96">
        <f t="shared" si="12"/>
        <v>96997914.955200016</v>
      </c>
      <c r="Y106" s="81"/>
      <c r="Z106" s="67">
        <v>2014</v>
      </c>
      <c r="AA106" s="75" t="s">
        <v>168</v>
      </c>
      <c r="AC106" s="107"/>
    </row>
    <row r="107" spans="1:32" x14ac:dyDescent="0.2">
      <c r="A107" s="23" t="s">
        <v>32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  <c r="O107" s="20"/>
      <c r="P107" s="20"/>
      <c r="Q107" s="20"/>
      <c r="R107" s="29"/>
      <c r="S107" s="29"/>
      <c r="T107" s="29"/>
      <c r="U107" s="29"/>
      <c r="V107" s="28"/>
      <c r="W107" s="30">
        <f>SUM(W105:W106)</f>
        <v>91026863.000000015</v>
      </c>
      <c r="X107" s="30">
        <f>SUM(X105:X106)</f>
        <v>101950086.56000002</v>
      </c>
      <c r="Y107" s="28"/>
      <c r="Z107" s="31"/>
      <c r="AA107" s="32"/>
      <c r="AB107" s="6"/>
      <c r="AC107" s="7"/>
    </row>
    <row r="108" spans="1:32" x14ac:dyDescent="0.2">
      <c r="A108" s="23" t="s">
        <v>34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"/>
      <c r="O108" s="20"/>
      <c r="P108" s="20"/>
      <c r="Q108" s="20"/>
      <c r="R108" s="20"/>
      <c r="S108" s="20"/>
      <c r="T108" s="20"/>
      <c r="U108" s="20"/>
      <c r="V108" s="19"/>
      <c r="W108" s="21">
        <f>W107</f>
        <v>91026863.000000015</v>
      </c>
      <c r="X108" s="21">
        <f>X107</f>
        <v>101950086.56000002</v>
      </c>
      <c r="Y108" s="19"/>
      <c r="Z108" s="22"/>
      <c r="AA108" s="55"/>
      <c r="AB108" s="6"/>
      <c r="AC108" s="7"/>
    </row>
  </sheetData>
  <protectedRanges>
    <protectedRange algorithmName="SHA-512" hashValue="b4jNsXhDwS2c1yWfZAwuxC61ASGz8etnaIvi4JvF+E+1QYkWqkJ/Zpj5SSug7ELWWhsnYfzBejywtfU4B5gY1Q==" saltValue="ZvjzfQ4RIqeGHS1eSpw3fA==" spinCount="100000" sqref="F80:F83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80:L83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80:R81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82:R83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82:U83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80:C83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80:D83" name="Диапазон3_74_2_2_1" securityDescriptor="O:WDG:WDD:(A;;CC;;;S-1-5-21-1281035640-548247933-376692995-11259)(A;;CC;;;S-1-5-21-1281035640-548247933-376692995-11258)(A;;CC;;;S-1-5-21-1281035640-548247933-376692995-5864)"/>
  </protectedRanges>
  <autoFilter ref="A9:AF108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1"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N9:U9"/>
    <mergeCell ref="Z7:Z8"/>
    <mergeCell ref="AA7:AA8"/>
    <mergeCell ref="M7:M8"/>
    <mergeCell ref="N7:U7"/>
    <mergeCell ref="V7:V8"/>
    <mergeCell ref="W7:W8"/>
    <mergeCell ref="X7:X8"/>
    <mergeCell ref="Y7:Y8"/>
  </mergeCells>
  <conditionalFormatting sqref="F13">
    <cfRule type="duplicateValues" dxfId="45" priority="51" stopIfTrue="1"/>
  </conditionalFormatting>
  <conditionalFormatting sqref="A13">
    <cfRule type="duplicateValues" dxfId="44" priority="52"/>
  </conditionalFormatting>
  <conditionalFormatting sqref="F13">
    <cfRule type="duplicateValues" dxfId="43" priority="53"/>
  </conditionalFormatting>
  <conditionalFormatting sqref="F14">
    <cfRule type="duplicateValues" dxfId="42" priority="48" stopIfTrue="1"/>
  </conditionalFormatting>
  <conditionalFormatting sqref="A14">
    <cfRule type="duplicateValues" dxfId="41" priority="49"/>
  </conditionalFormatting>
  <conditionalFormatting sqref="F14">
    <cfRule type="duplicateValues" dxfId="40" priority="50"/>
  </conditionalFormatting>
  <conditionalFormatting sqref="F15">
    <cfRule type="duplicateValues" dxfId="39" priority="45" stopIfTrue="1"/>
  </conditionalFormatting>
  <conditionalFormatting sqref="A15">
    <cfRule type="duplicateValues" dxfId="38" priority="46"/>
  </conditionalFormatting>
  <conditionalFormatting sqref="F15">
    <cfRule type="duplicateValues" dxfId="37" priority="47"/>
  </conditionalFormatting>
  <conditionalFormatting sqref="F16">
    <cfRule type="duplicateValues" dxfId="36" priority="42" stopIfTrue="1"/>
  </conditionalFormatting>
  <conditionalFormatting sqref="A16">
    <cfRule type="duplicateValues" dxfId="35" priority="43"/>
  </conditionalFormatting>
  <conditionalFormatting sqref="F16">
    <cfRule type="duplicateValues" dxfId="34" priority="44"/>
  </conditionalFormatting>
  <conditionalFormatting sqref="F17">
    <cfRule type="duplicateValues" dxfId="33" priority="39" stopIfTrue="1"/>
  </conditionalFormatting>
  <conditionalFormatting sqref="A17">
    <cfRule type="duplicateValues" dxfId="32" priority="40"/>
  </conditionalFormatting>
  <conditionalFormatting sqref="F17">
    <cfRule type="duplicateValues" dxfId="31" priority="41"/>
  </conditionalFormatting>
  <conditionalFormatting sqref="F18">
    <cfRule type="duplicateValues" dxfId="30" priority="36" stopIfTrue="1"/>
  </conditionalFormatting>
  <conditionalFormatting sqref="A18">
    <cfRule type="duplicateValues" dxfId="29" priority="37"/>
  </conditionalFormatting>
  <conditionalFormatting sqref="F18">
    <cfRule type="duplicateValues" dxfId="28" priority="38"/>
  </conditionalFormatting>
  <conditionalFormatting sqref="F19">
    <cfRule type="duplicateValues" dxfId="27" priority="33" stopIfTrue="1"/>
  </conditionalFormatting>
  <conditionalFormatting sqref="A19">
    <cfRule type="duplicateValues" dxfId="26" priority="34"/>
  </conditionalFormatting>
  <conditionalFormatting sqref="F19">
    <cfRule type="duplicateValues" dxfId="25" priority="35"/>
  </conditionalFormatting>
  <conditionalFormatting sqref="F20:F23">
    <cfRule type="duplicateValues" dxfId="24" priority="31" stopIfTrue="1"/>
  </conditionalFormatting>
  <conditionalFormatting sqref="F20:F23">
    <cfRule type="duplicateValues" dxfId="23" priority="32"/>
  </conditionalFormatting>
  <conditionalFormatting sqref="F28">
    <cfRule type="duplicateValues" dxfId="22" priority="28" stopIfTrue="1"/>
  </conditionalFormatting>
  <conditionalFormatting sqref="F28">
    <cfRule type="duplicateValues" dxfId="21" priority="30"/>
  </conditionalFormatting>
  <conditionalFormatting sqref="F29">
    <cfRule type="duplicateValues" dxfId="20" priority="25" stopIfTrue="1"/>
  </conditionalFormatting>
  <conditionalFormatting sqref="F29">
    <cfRule type="duplicateValues" dxfId="19" priority="27"/>
  </conditionalFormatting>
  <conditionalFormatting sqref="F30">
    <cfRule type="duplicateValues" dxfId="18" priority="22" stopIfTrue="1"/>
  </conditionalFormatting>
  <conditionalFormatting sqref="F30">
    <cfRule type="duplicateValues" dxfId="17" priority="24"/>
  </conditionalFormatting>
  <conditionalFormatting sqref="F31">
    <cfRule type="duplicateValues" dxfId="16" priority="19" stopIfTrue="1"/>
  </conditionalFormatting>
  <conditionalFormatting sqref="F31">
    <cfRule type="duplicateValues" dxfId="15" priority="21"/>
  </conditionalFormatting>
  <conditionalFormatting sqref="F32">
    <cfRule type="duplicateValues" dxfId="14" priority="16" stopIfTrue="1"/>
  </conditionalFormatting>
  <conditionalFormatting sqref="F32">
    <cfRule type="duplicateValues" dxfId="13" priority="18"/>
  </conditionalFormatting>
  <conditionalFormatting sqref="F33">
    <cfRule type="duplicateValues" dxfId="12" priority="13" stopIfTrue="1"/>
  </conditionalFormatting>
  <conditionalFormatting sqref="F33">
    <cfRule type="duplicateValues" dxfId="11" priority="15"/>
  </conditionalFormatting>
  <conditionalFormatting sqref="F34">
    <cfRule type="duplicateValues" dxfId="10" priority="10" stopIfTrue="1"/>
  </conditionalFormatting>
  <conditionalFormatting sqref="F34">
    <cfRule type="duplicateValues" dxfId="9" priority="12"/>
  </conditionalFormatting>
  <conditionalFormatting sqref="F35:F38">
    <cfRule type="duplicateValues" dxfId="8" priority="8" stopIfTrue="1"/>
  </conditionalFormatting>
  <conditionalFormatting sqref="F35:F38">
    <cfRule type="duplicateValues" dxfId="7" priority="9"/>
  </conditionalFormatting>
  <conditionalFormatting sqref="A28">
    <cfRule type="duplicateValues" dxfId="6" priority="7"/>
  </conditionalFormatting>
  <conditionalFormatting sqref="A29">
    <cfRule type="duplicateValues" dxfId="5" priority="6"/>
  </conditionalFormatting>
  <conditionalFormatting sqref="A30">
    <cfRule type="duplicateValues" dxfId="4" priority="5"/>
  </conditionalFormatting>
  <conditionalFormatting sqref="A31">
    <cfRule type="duplicateValues" dxfId="3" priority="4"/>
  </conditionalFormatting>
  <conditionalFormatting sqref="A32">
    <cfRule type="duplicateValues" dxfId="2" priority="3"/>
  </conditionalFormatting>
  <conditionalFormatting sqref="A33">
    <cfRule type="duplicateValues" dxfId="1" priority="2"/>
  </conditionalFormatting>
  <conditionalFormatting sqref="A3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4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</dc:creator>
  <cp:lastModifiedBy>Тусипкалиева Айгуль Мугиевна</cp:lastModifiedBy>
  <cp:lastPrinted>2015-11-05T04:40:09Z</cp:lastPrinted>
  <dcterms:created xsi:type="dcterms:W3CDTF">2015-08-24T07:09:18Z</dcterms:created>
  <dcterms:modified xsi:type="dcterms:W3CDTF">2015-11-11T14:24:02Z</dcterms:modified>
</cp:coreProperties>
</file>