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21 изм.и доп\"/>
    </mc:Choice>
  </mc:AlternateContent>
  <bookViews>
    <workbookView xWindow="0" yWindow="0" windowWidth="28800" windowHeight="11835"/>
  </bookViews>
  <sheets>
    <sheet name="ДПЗ" sheetId="1" r:id="rId1"/>
  </sheets>
  <definedNames>
    <definedName name="_xlnm._FilterDatabase" localSheetId="0" hidden="1">ДПЗ!$A$9:$AA$59</definedName>
  </definedNames>
  <calcPr calcId="152511"/>
</workbook>
</file>

<file path=xl/calcChain.xml><?xml version="1.0" encoding="utf-8"?>
<calcChain xmlns="http://schemas.openxmlformats.org/spreadsheetml/2006/main">
  <c r="W20" i="1" l="1"/>
  <c r="W33" i="1" l="1"/>
  <c r="X33" i="1" s="1"/>
  <c r="W26" i="1"/>
  <c r="X26" i="1" s="1"/>
  <c r="W57" i="1" l="1"/>
  <c r="X57" i="1" s="1"/>
  <c r="W51" i="1"/>
  <c r="X51" i="1" s="1"/>
  <c r="Q56" i="1"/>
  <c r="W56" i="1" s="1"/>
  <c r="Q50" i="1"/>
  <c r="W50" i="1" s="1"/>
  <c r="W52" i="1" l="1"/>
  <c r="X56" i="1"/>
  <c r="X58" i="1" s="1"/>
  <c r="X59" i="1" s="1"/>
  <c r="W58" i="1"/>
  <c r="W59" i="1" s="1"/>
  <c r="X50" i="1"/>
  <c r="X52" i="1" s="1"/>
  <c r="W53" i="1" l="1"/>
  <c r="X53" i="1" s="1"/>
  <c r="W34" i="1" l="1"/>
  <c r="X34" i="1" l="1"/>
  <c r="W40" i="1" l="1"/>
  <c r="W41" i="1" s="1"/>
  <c r="W45" i="1"/>
  <c r="W46" i="1" s="1"/>
  <c r="W47" i="1" l="1"/>
  <c r="X40" i="1"/>
  <c r="X41" i="1" s="1"/>
  <c r="W42" i="1"/>
  <c r="X45" i="1"/>
  <c r="X46" i="1" s="1"/>
  <c r="W32" i="1"/>
  <c r="W35" i="1" s="1"/>
  <c r="W36" i="1" s="1"/>
  <c r="W27" i="1"/>
  <c r="X27" i="1" s="1"/>
  <c r="W25" i="1"/>
  <c r="X25" i="1" l="1"/>
  <c r="X28" i="1" s="1"/>
  <c r="X29" i="1" s="1"/>
  <c r="W28" i="1"/>
  <c r="X42" i="1"/>
  <c r="X32" i="1"/>
  <c r="X35" i="1" s="1"/>
  <c r="X36" i="1" s="1"/>
  <c r="X47" i="1"/>
  <c r="W19" i="1"/>
  <c r="X19" i="1" s="1"/>
  <c r="W18" i="1"/>
  <c r="X18" i="1" s="1"/>
  <c r="W17" i="1"/>
  <c r="X17" i="1" s="1"/>
  <c r="W16" i="1"/>
  <c r="X16" i="1" s="1"/>
  <c r="W15" i="1"/>
  <c r="X15" i="1" s="1"/>
  <c r="W14" i="1"/>
  <c r="X14" i="1" s="1"/>
  <c r="W13" i="1"/>
  <c r="X13" i="1" s="1"/>
  <c r="X20" i="1" l="1"/>
  <c r="W29" i="1" l="1"/>
  <c r="X21" i="1" l="1"/>
  <c r="W21" i="1"/>
</calcChain>
</file>

<file path=xl/sharedStrings.xml><?xml version="1.0" encoding="utf-8"?>
<sst xmlns="http://schemas.openxmlformats.org/spreadsheetml/2006/main" count="277" uniqueCount="128">
  <si>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</si>
  <si>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</si>
  <si>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</si>
  <si>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</si>
  <si>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</si>
  <si>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</si>
  <si>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</si>
  <si>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</si>
  <si>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</si>
  <si>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</si>
  <si>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</si>
  <si>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</si>
  <si>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</si>
  <si>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</si>
  <si>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</si>
  <si>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</si>
  <si>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</si>
  <si>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</si>
  <si>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</si>
  <si>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</si>
  <si>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</si>
  <si>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</si>
  <si>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</si>
  <si>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</si>
  <si>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</si>
  <si>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</si>
  <si>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</si>
  <si>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</si>
  <si>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</si>
  <si>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Исключить следующие позиции:</t>
  </si>
  <si>
    <t>Итого исключить:</t>
  </si>
  <si>
    <t>3. Услуги</t>
  </si>
  <si>
    <t>Итого по услугам</t>
  </si>
  <si>
    <t>Включить следующие позиции:</t>
  </si>
  <si>
    <t>Итого включить:</t>
  </si>
  <si>
    <t>АО "Эмбамунайгаз"</t>
  </si>
  <si>
    <t>включить следующие позиции:</t>
  </si>
  <si>
    <t>Атырауская область</t>
  </si>
  <si>
    <t>Итого по товарам</t>
  </si>
  <si>
    <t>декабрь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</si>
  <si>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</si>
  <si>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</si>
  <si>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</si>
  <si>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ЭОТ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</si>
  <si>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</si>
  <si>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Техническое обслуживание котельных установок НГДУ "Жайыкмунайгаз"</t>
  </si>
  <si>
    <t>Техническое обслуживание котельных установок  НГДУ "Жылыоймунайгаз"</t>
  </si>
  <si>
    <t>Техническое обслуживание котельных установок НГДУ "Доссормунайгаз"</t>
  </si>
  <si>
    <t>Техническое обслуживание котельных установок  НГДУ "Кайнармунайгаз"</t>
  </si>
  <si>
    <t>Техническое обслуживание котельных установок  Управления "Эмбамунайэнерго"</t>
  </si>
  <si>
    <t>Техническое обслуживание котельных установок  УПТОиКО</t>
  </si>
  <si>
    <t>Департамент энергетики</t>
  </si>
  <si>
    <t>81 У</t>
  </si>
  <si>
    <t>82 У</t>
  </si>
  <si>
    <t>83 У</t>
  </si>
  <si>
    <t>84 У</t>
  </si>
  <si>
    <t>85 У</t>
  </si>
  <si>
    <t>86 У</t>
  </si>
  <si>
    <t>87 У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</si>
  <si>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</si>
  <si>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</si>
  <si>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</si>
  <si>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</si>
  <si>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>ЭОТТ</t>
  </si>
  <si>
    <t xml:space="preserve">ноябрь-декабрь </t>
  </si>
  <si>
    <t>Атырауская область, г.Атырау</t>
  </si>
  <si>
    <t/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</si>
  <si>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</si>
  <si>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74-1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</si>
  <si>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</si>
  <si>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</si>
  <si>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</si>
  <si>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ОИ</t>
  </si>
  <si>
    <t>авансовый платеж - 0%, оплата при выполнении 100% течение 30 рабочих дней с момента подписания акта приема-передачи</t>
  </si>
  <si>
    <t>Создание интерактивной системы  по базе геолого-геофизических и промысловых данных АО «Эмбамунайгаз».</t>
  </si>
  <si>
    <t>71-1 У</t>
  </si>
  <si>
    <t>74-2 У</t>
  </si>
  <si>
    <t>Департамент геологоразведочных работ</t>
  </si>
  <si>
    <t>включить</t>
  </si>
  <si>
    <t>Департамент социальной  политики</t>
  </si>
  <si>
    <t>553-2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</si>
  <si>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</si>
  <si>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</si>
  <si>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</si>
  <si>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</si>
  <si>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ОТ</t>
  </si>
  <si>
    <t>ноябрь, декабрь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</si>
  <si>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</si>
  <si>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</si>
  <si>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</si>
  <si>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</si>
  <si>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</si>
  <si>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2015</t>
  </si>
  <si>
    <t>553-3 Т</t>
  </si>
  <si>
    <t>17.23.14.500.000.00.5111.000000000066</t>
  </si>
  <si>
    <t>для офисного оборудования, формат А4, плотность 80 г/м2, ГОСТ 6656-76</t>
  </si>
  <si>
    <t>Одна пачка</t>
  </si>
  <si>
    <t>16-1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</si>
  <si>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</si>
  <si>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</si>
  <si>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</si>
  <si>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Аппарат упр. АО "Эмбамунайгаз", НГДУ "Доссормунайгаз", упр.Эмбамунайэнерго</t>
  </si>
  <si>
    <t>авансовый платеж "0%", оставшаяся часть в течение 30 р.д. с момента подписания акта приема-передачи</t>
  </si>
  <si>
    <t>16 - 2 У</t>
  </si>
  <si>
    <t>столбец - 14,16,17</t>
  </si>
  <si>
    <t>25-5 У</t>
  </si>
  <si>
    <t>96.01.19.000.001.00.0777.000000000000</t>
  </si>
  <si>
    <t>Услуги прачечные</t>
  </si>
  <si>
    <t>Услуги по стирке спецодежды</t>
  </si>
  <si>
    <t>октябрь-ноябрь</t>
  </si>
  <si>
    <t>25-6 У</t>
  </si>
  <si>
    <t>столбец - 9,14,16,17</t>
  </si>
  <si>
    <t>1. Товары</t>
  </si>
  <si>
    <t xml:space="preserve"> </t>
  </si>
  <si>
    <t>73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</si>
  <si>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</si>
  <si>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</si>
  <si>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</si>
  <si>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сейсмических данных, ведение банка данных и оказание технических услуг по АО "Эмбамунайгаз"</t>
  </si>
  <si>
    <t>73-1 У</t>
  </si>
  <si>
    <t>21 изменения и дополнения в План долгосрочных закупок товаров, работ и услуг АО "Эмбамунайгаз"</t>
  </si>
  <si>
    <t xml:space="preserve"> декабрь</t>
  </si>
  <si>
    <t xml:space="preserve">декабрь </t>
  </si>
  <si>
    <t>столбец - 6, 7, 9</t>
  </si>
  <si>
    <t>столбец -  7, 9</t>
  </si>
  <si>
    <t>столбец - 9, 14, 16, 17</t>
  </si>
  <si>
    <t>Столбец-3, 5,  9, 13</t>
  </si>
  <si>
    <t>доп.сумма 1 604 084,85тг.без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</si>
</sst>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р_._-;\-* #,##0.00\ _р_._-;_-* &quot;-&quot;??\ _р_._-;_-@_-"/>
    <numFmt numFmtId="164" formatCode="_-* #,##0.00_р_._-;\-* #,##0.00_р_._-;_-* &quot;-&quot;??_р_._-;_-@_-"/>
    <numFmt numFmtId="165" formatCode="_(* #,##0.00_);_(* \(#,##0.00\);_(* &quot;-&quot;??_);_(@_)"/>
    <numFmt numFmtId="166" formatCode="&quot;€&quot;#,##0;[Red]\-&quot;€&quot;#,##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theme="1"/>
      <name val="Times New Roman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2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0" fontId="3" fillId="2" borderId="1"/>
    <xf numFmtId="40" fontId="3" fillId="2" borderId="1"/>
    <xf numFmtId="49" fontId="8" fillId="3" borderId="5">
      <alignment vertical="center"/>
    </xf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9" fillId="0" borderId="0"/>
    <xf numFmtId="0" fontId="7" fillId="0" borderId="0"/>
  </cellStyleXfs>
  <cellXfs count="125">
    <xf numFmtId="0" fontId="0" fillId="0" borderId="0" xfId="0"/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4" fontId="5" fillId="0" borderId="0" xfId="1" applyNumberFormat="1" applyFont="1" applyFill="1" applyAlignment="1">
      <alignment horizontal="left"/>
    </xf>
    <xf numFmtId="0" fontId="15" fillId="0" borderId="0" xfId="0" applyFont="1" applyFill="1"/>
    <xf numFmtId="0" fontId="6" fillId="0" borderId="1" xfId="2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NumberFormat="1" applyFont="1" applyFill="1" applyBorder="1" applyAlignment="1">
      <alignment horizontal="left" vertical="center"/>
    </xf>
    <xf numFmtId="4" fontId="6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0" fontId="6" fillId="0" borderId="7" xfId="2" applyNumberFormat="1" applyFont="1" applyFill="1" applyBorder="1" applyAlignment="1">
      <alignment horizontal="left" vertical="center"/>
    </xf>
    <xf numFmtId="4" fontId="6" fillId="0" borderId="7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center"/>
    </xf>
    <xf numFmtId="0" fontId="6" fillId="0" borderId="6" xfId="2" applyNumberFormat="1" applyFont="1" applyFill="1" applyBorder="1" applyAlignment="1">
      <alignment horizontal="left" vertical="center"/>
    </xf>
    <xf numFmtId="4" fontId="6" fillId="0" borderId="6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8" xfId="28" applyFont="1" applyFill="1" applyBorder="1" applyAlignment="1">
      <alignment horizontal="center" vertical="center" wrapText="1"/>
    </xf>
    <xf numFmtId="3" fontId="5" fillId="0" borderId="8" xfId="28" applyNumberFormat="1" applyFont="1" applyFill="1" applyBorder="1" applyAlignment="1">
      <alignment horizontal="center" vertical="center" wrapText="1"/>
    </xf>
    <xf numFmtId="0" fontId="5" fillId="0" borderId="8" xfId="28" applyFont="1" applyFill="1" applyBorder="1" applyAlignment="1">
      <alignment horizontal="center" vertical="center"/>
    </xf>
    <xf numFmtId="49" fontId="5" fillId="0" borderId="8" xfId="28" applyNumberFormat="1" applyFont="1" applyFill="1" applyBorder="1" applyAlignment="1">
      <alignment horizontal="center" vertical="center" wrapText="1"/>
    </xf>
    <xf numFmtId="43" fontId="5" fillId="0" borderId="8" xfId="71" applyFont="1" applyFill="1" applyBorder="1" applyAlignment="1">
      <alignment horizontal="center" vertical="center" wrapText="1"/>
    </xf>
    <xf numFmtId="43" fontId="5" fillId="0" borderId="0" xfId="7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left"/>
    </xf>
    <xf numFmtId="0" fontId="6" fillId="0" borderId="9" xfId="2" applyFont="1" applyFill="1" applyBorder="1" applyAlignment="1">
      <alignment horizontal="center" vertical="center" wrapText="1"/>
    </xf>
    <xf numFmtId="49" fontId="6" fillId="0" borderId="9" xfId="2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4" fontId="6" fillId="0" borderId="9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5" fillId="0" borderId="9" xfId="28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9" xfId="28" applyNumberFormat="1" applyFont="1" applyFill="1" applyBorder="1" applyAlignment="1">
      <alignment horizontal="center" vertical="center" wrapText="1"/>
    </xf>
    <xf numFmtId="0" fontId="5" fillId="0" borderId="9" xfId="68" applyFont="1" applyFill="1" applyBorder="1" applyAlignment="1">
      <alignment horizontal="center" vertical="center" wrapText="1"/>
    </xf>
    <xf numFmtId="0" fontId="5" fillId="0" borderId="9" xfId="45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justify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9" xfId="45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45" applyFont="1" applyFill="1" applyBorder="1" applyAlignment="1">
      <alignment horizontal="center" vertical="center" wrapText="1"/>
    </xf>
    <xf numFmtId="4" fontId="5" fillId="0" borderId="9" xfId="2" applyNumberFormat="1" applyFont="1" applyFill="1" applyBorder="1" applyAlignment="1">
      <alignment horizontal="center" vertical="center" wrapText="1"/>
    </xf>
    <xf numFmtId="1" fontId="5" fillId="0" borderId="9" xfId="2" applyNumberFormat="1" applyFont="1" applyFill="1" applyBorder="1" applyAlignment="1">
      <alignment horizontal="center" vertical="center" wrapText="1"/>
    </xf>
    <xf numFmtId="0" fontId="5" fillId="0" borderId="9" xfId="69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/>
    </xf>
    <xf numFmtId="4" fontId="5" fillId="0" borderId="9" xfId="2" applyNumberFormat="1" applyFont="1" applyFill="1" applyBorder="1" applyAlignment="1">
      <alignment horizontal="center" vertical="center"/>
    </xf>
    <xf numFmtId="4" fontId="5" fillId="0" borderId="9" xfId="69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4" fontId="6" fillId="0" borderId="10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center" vertical="center" wrapText="1"/>
    </xf>
    <xf numFmtId="0" fontId="5" fillId="0" borderId="10" xfId="69" applyFont="1" applyFill="1" applyBorder="1" applyAlignment="1">
      <alignment horizontal="center" vertical="center" wrapText="1"/>
    </xf>
    <xf numFmtId="1" fontId="5" fillId="0" borderId="10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0" xfId="2" applyNumberFormat="1" applyFont="1" applyFill="1" applyBorder="1" applyAlignment="1">
      <alignment horizontal="center" vertical="center" wrapText="1"/>
    </xf>
    <xf numFmtId="4" fontId="5" fillId="0" borderId="10" xfId="20" applyNumberFormat="1" applyFont="1" applyFill="1" applyBorder="1" applyAlignment="1" applyProtection="1">
      <alignment horizontal="center" vertical="center" wrapText="1"/>
      <protection hidden="1"/>
    </xf>
    <xf numFmtId="49" fontId="5" fillId="0" borderId="10" xfId="2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28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5" fillId="0" borderId="10" xfId="72" applyNumberFormat="1" applyFont="1" applyFill="1" applyBorder="1" applyAlignment="1">
      <alignment horizontal="center" vertical="center" wrapText="1"/>
    </xf>
    <xf numFmtId="0" fontId="5" fillId="0" borderId="11" xfId="28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1" xfId="28" applyFont="1" applyFill="1" applyBorder="1" applyAlignment="1" applyProtection="1">
      <alignment horizontal="center" vertical="center" wrapText="1"/>
    </xf>
    <xf numFmtId="0" fontId="5" fillId="0" borderId="11" xfId="73" applyFont="1" applyFill="1" applyBorder="1" applyAlignment="1">
      <alignment horizontal="center" vertical="center" wrapText="1"/>
    </xf>
    <xf numFmtId="0" fontId="5" fillId="0" borderId="11" xfId="19" applyFont="1" applyFill="1" applyBorder="1" applyAlignment="1">
      <alignment horizontal="center" vertical="center" wrapText="1"/>
    </xf>
    <xf numFmtId="3" fontId="5" fillId="0" borderId="11" xfId="33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28" applyFont="1" applyFill="1" applyBorder="1" applyAlignment="1">
      <alignment horizontal="center" vertical="center"/>
    </xf>
    <xf numFmtId="4" fontId="5" fillId="0" borderId="11" xfId="28" applyNumberFormat="1" applyFont="1" applyFill="1" applyBorder="1" applyAlignment="1">
      <alignment horizontal="center" vertical="center" wrapText="1"/>
    </xf>
    <xf numFmtId="4" fontId="5" fillId="0" borderId="11" xfId="28" applyNumberFormat="1" applyFont="1" applyFill="1" applyBorder="1" applyAlignment="1">
      <alignment horizontal="center" vertical="center"/>
    </xf>
    <xf numFmtId="4" fontId="5" fillId="0" borderId="11" xfId="27" applyNumberFormat="1" applyFont="1" applyFill="1" applyBorder="1" applyAlignment="1">
      <alignment horizontal="center" vertical="center" wrapText="1"/>
    </xf>
    <xf numFmtId="4" fontId="5" fillId="0" borderId="11" xfId="2" applyNumberFormat="1" applyFont="1" applyFill="1" applyBorder="1" applyAlignment="1">
      <alignment horizontal="center" vertical="center" wrapText="1"/>
    </xf>
    <xf numFmtId="1" fontId="5" fillId="0" borderId="11" xfId="2" applyNumberFormat="1" applyFont="1" applyFill="1" applyBorder="1" applyAlignment="1">
      <alignment horizontal="center" vertical="center" wrapText="1"/>
    </xf>
    <xf numFmtId="0" fontId="5" fillId="0" borderId="11" xfId="18" applyFont="1" applyFill="1" applyBorder="1" applyAlignment="1">
      <alignment horizontal="center" vertical="center" wrapText="1"/>
    </xf>
    <xf numFmtId="3" fontId="5" fillId="0" borderId="11" xfId="28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left" vertical="center"/>
    </xf>
    <xf numFmtId="0" fontId="6" fillId="0" borderId="12" xfId="2" applyNumberFormat="1" applyFont="1" applyFill="1" applyBorder="1" applyAlignment="1">
      <alignment horizontal="left" vertical="center"/>
    </xf>
    <xf numFmtId="4" fontId="6" fillId="0" borderId="12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left" vertical="center"/>
    </xf>
    <xf numFmtId="0" fontId="6" fillId="0" borderId="10" xfId="2" applyFont="1" applyFill="1" applyBorder="1" applyAlignment="1">
      <alignment vertical="center"/>
    </xf>
    <xf numFmtId="0" fontId="5" fillId="0" borderId="7" xfId="28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7" xfId="28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12" xfId="0" applyFont="1" applyFill="1" applyBorder="1"/>
    <xf numFmtId="0" fontId="6" fillId="0" borderId="12" xfId="2" applyNumberFormat="1" applyFont="1" applyFill="1" applyBorder="1" applyAlignment="1">
      <alignment horizontal="center" vertical="center" wrapText="1"/>
    </xf>
    <xf numFmtId="49" fontId="6" fillId="0" borderId="12" xfId="2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6" fillId="0" borderId="0" xfId="0" applyFont="1" applyFill="1"/>
    <xf numFmtId="4" fontId="5" fillId="0" borderId="0" xfId="2" applyNumberFormat="1" applyFont="1" applyFill="1" applyAlignment="1">
      <alignment horizontal="center" vertical="center"/>
    </xf>
    <xf numFmtId="0" fontId="5" fillId="0" borderId="11" xfId="45" applyNumberFormat="1" applyFont="1" applyFill="1" applyBorder="1" applyAlignment="1">
      <alignment horizontal="center" vertical="center" wrapText="1"/>
    </xf>
    <xf numFmtId="3" fontId="5" fillId="0" borderId="11" xfId="28" applyNumberFormat="1" applyFont="1" applyFill="1" applyBorder="1" applyAlignment="1">
      <alignment horizontal="right" vertical="center" wrapText="1"/>
    </xf>
    <xf numFmtId="1" fontId="5" fillId="0" borderId="11" xfId="28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" fontId="15" fillId="0" borderId="0" xfId="0" applyNumberFormat="1" applyFont="1" applyFill="1"/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</cellXfs>
  <cellStyles count="74">
    <cellStyle name=" 1" xfId="3"/>
    <cellStyle name="Normal 2" xfId="4"/>
    <cellStyle name="Normal 2 3 2" xfId="5"/>
    <cellStyle name="Normal 2 3 2 2" xfId="6"/>
    <cellStyle name="Normal 2 3 2 2 2" xfId="7"/>
    <cellStyle name="Normal 2 3 2 3" xfId="8"/>
    <cellStyle name="Normal 2 3 2 4" xfId="9"/>
    <cellStyle name="Normal 3" xfId="10"/>
    <cellStyle name="Normal 3 2" xfId="11"/>
    <cellStyle name="SAS FM Read-only data cell (read-only table)" xfId="12"/>
    <cellStyle name="SAS FM Read-only data cell (read-only table) 3" xfId="13"/>
    <cellStyle name="SAS FM Row header" xfId="14"/>
    <cellStyle name="Style 1" xfId="15"/>
    <cellStyle name="Гиперссылка 2" xfId="16"/>
    <cellStyle name="Обычный" xfId="0" builtinId="0"/>
    <cellStyle name="Обычный 10" xfId="17"/>
    <cellStyle name="Обычный 10 2" xfId="18"/>
    <cellStyle name="Обычный 10 2 2" xfId="19"/>
    <cellStyle name="Обычный 10 3" xfId="70"/>
    <cellStyle name="Обычный 11" xfId="20"/>
    <cellStyle name="Обычный 11 2" xfId="21"/>
    <cellStyle name="Обычный 12" xfId="22"/>
    <cellStyle name="Обычный 12 3 2 2" xfId="23"/>
    <cellStyle name="Обычный 13" xfId="24"/>
    <cellStyle name="Обычный 14" xfId="1"/>
    <cellStyle name="Обычный 15" xfId="25"/>
    <cellStyle name="Обычный 15 2" xfId="26"/>
    <cellStyle name="Обычный 16" xfId="27"/>
    <cellStyle name="Обычный 2" xfId="28"/>
    <cellStyle name="Обычный 2 2" xfId="2"/>
    <cellStyle name="Обычный 2 2 2 2" xfId="29"/>
    <cellStyle name="Обычный 2 2 2_Корр ГПЗ 2012 (для РА)финал" xfId="30"/>
    <cellStyle name="Обычный 2 2 3" xfId="31"/>
    <cellStyle name="Обычный 2 3_Корр ГПЗ 2012 (для РА)финал" xfId="32"/>
    <cellStyle name="Обычный 2_План ГЗ на 2011г  первочередные " xfId="33"/>
    <cellStyle name="Обычный 22" xfId="34"/>
    <cellStyle name="Обычный 3" xfId="35"/>
    <cellStyle name="Обычный 3 2" xfId="36"/>
    <cellStyle name="Обычный 4" xfId="37"/>
    <cellStyle name="Обычный 4 2" xfId="38"/>
    <cellStyle name="Обычный 4 2 2" xfId="72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Лист1" xfId="73"/>
    <cellStyle name="Обычный_Лист1 4" xfId="69"/>
    <cellStyle name="Обычный_Производственная программа на 2006 год ДОТиОС АО РД КМГ" xfId="68"/>
    <cellStyle name="Процентный 2" xfId="44"/>
    <cellStyle name="Стиль 1" xfId="45"/>
    <cellStyle name="Стиль 1 2" xfId="46"/>
    <cellStyle name="Финансовый" xfId="71" builtinId="3"/>
    <cellStyle name="Финансовый 10" xfId="47"/>
    <cellStyle name="Финансовый 2" xfId="48"/>
    <cellStyle name="Финансовый 2 2" xfId="49"/>
    <cellStyle name="Финансовый 2 3" xfId="50"/>
    <cellStyle name="Финансовый 2 5" xfId="51"/>
    <cellStyle name="Финансовый 3" xfId="52"/>
    <cellStyle name="Финансовый 4" xfId="53"/>
    <cellStyle name="Финансовый 4 2" xfId="54"/>
    <cellStyle name="Финансовый 46" xfId="55"/>
    <cellStyle name="Финансовый 5" xfId="56"/>
    <cellStyle name="Финансовый 6" xfId="57"/>
    <cellStyle name="Финансовый 6 2" xfId="58"/>
    <cellStyle name="Финансовый 64" xfId="59"/>
    <cellStyle name="Финансовый 7" xfId="60"/>
    <cellStyle name="Финансовый 7 2" xfId="61"/>
    <cellStyle name="Финансовый 8" xfId="62"/>
    <cellStyle name="Финансовый 8 2" xfId="63"/>
    <cellStyle name="Финансовый 9" xfId="64"/>
    <cellStyle name="Финансовый 9 2" xfId="65"/>
    <cellStyle name="Финансовый 9 3" xfId="66"/>
    <cellStyle name="Хороший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zoomScale="70" zoomScaleNormal="70" workbookViewId="0">
      <pane ySplit="9" topLeftCell="A46" activePane="bottomLeft" state="frozen"/>
      <selection pane="bottomLeft" activeCell="G63" sqref="G63"/>
    </sheetView>
  </sheetViews>
  <sheetFormatPr defaultRowHeight="12.75" x14ac:dyDescent="0.2"/>
  <cols>
    <col min="1" max="1" width="8.140625" style="7" customWidth="1"/>
    <col min="2" max="2" width="16.7109375" style="7" customWidth="1"/>
    <col min="3" max="3" width="10.5703125" style="7" customWidth="1"/>
    <col min="4" max="6" width="28.140625" style="7" customWidth="1"/>
    <col min="7" max="7" width="8.28515625" style="7" customWidth="1"/>
    <col min="8" max="8" width="9" style="7" customWidth="1"/>
    <col min="9" max="9" width="15.28515625" style="7" customWidth="1"/>
    <col min="10" max="10" width="14.85546875" style="7" customWidth="1"/>
    <col min="11" max="11" width="13.5703125" style="7" customWidth="1"/>
    <col min="12" max="12" width="32.140625" style="7" customWidth="1"/>
    <col min="13" max="13" width="10.42578125" style="7" customWidth="1"/>
    <col min="14" max="16" width="11" style="7" customWidth="1"/>
    <col min="17" max="17" width="13.42578125" style="7" customWidth="1"/>
    <col min="18" max="21" width="16.7109375" style="7" customWidth="1"/>
    <col min="22" max="22" width="12.140625" style="7" customWidth="1"/>
    <col min="23" max="24" width="16.7109375" style="7" customWidth="1"/>
    <col min="25" max="25" width="9.7109375" style="7" customWidth="1"/>
    <col min="26" max="26" width="14.28515625" style="7" customWidth="1"/>
    <col min="27" max="27" width="13.7109375" style="7" customWidth="1"/>
    <col min="28" max="28" width="10.85546875" style="103" customWidth="1"/>
    <col min="29" max="29" width="12.42578125" style="7" customWidth="1"/>
    <col min="30" max="30" width="17.85546875" style="7" customWidth="1"/>
    <col min="31" max="16384" width="9.140625" style="7"/>
  </cols>
  <sheetData>
    <row r="1" spans="1:32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00"/>
      <c r="AC1" s="9"/>
    </row>
    <row r="2" spans="1:32" x14ac:dyDescent="0.2">
      <c r="A2" s="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4" t="s">
        <v>0</v>
      </c>
      <c r="O2" s="9"/>
      <c r="P2" s="4"/>
      <c r="Q2" s="4"/>
      <c r="R2" s="4"/>
      <c r="S2" s="4"/>
      <c r="T2" s="4"/>
      <c r="U2" s="4"/>
      <c r="V2" s="4"/>
      <c r="W2" s="4"/>
      <c r="X2" s="5"/>
      <c r="Y2" s="9"/>
      <c r="Z2" s="9"/>
      <c r="AA2" s="9"/>
      <c r="AB2" s="100"/>
      <c r="AC2" s="9"/>
    </row>
    <row r="3" spans="1:32" x14ac:dyDescent="0.2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0"/>
      <c r="AC3" s="9"/>
    </row>
    <row r="4" spans="1:3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0"/>
      <c r="AC4" s="9"/>
    </row>
    <row r="5" spans="1:3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2" t="s">
        <v>120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0"/>
      <c r="AC5" s="9"/>
    </row>
    <row r="6" spans="1:32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0"/>
      <c r="AC6" s="9"/>
    </row>
    <row r="7" spans="1:32" ht="15" customHeight="1" x14ac:dyDescent="0.2">
      <c r="A7" s="121" t="s">
        <v>1</v>
      </c>
      <c r="B7" s="121" t="s">
        <v>2</v>
      </c>
      <c r="C7" s="121" t="s">
        <v>3</v>
      </c>
      <c r="D7" s="121" t="s">
        <v>4</v>
      </c>
      <c r="E7" s="121" t="s">
        <v>5</v>
      </c>
      <c r="F7" s="121" t="s">
        <v>6</v>
      </c>
      <c r="G7" s="121" t="s">
        <v>7</v>
      </c>
      <c r="H7" s="121" t="s">
        <v>8</v>
      </c>
      <c r="I7" s="121" t="s">
        <v>9</v>
      </c>
      <c r="J7" s="121" t="s">
        <v>10</v>
      </c>
      <c r="K7" s="121" t="s">
        <v>11</v>
      </c>
      <c r="L7" s="121" t="s">
        <v>12</v>
      </c>
      <c r="M7" s="121" t="s">
        <v>13</v>
      </c>
      <c r="N7" s="122" t="s">
        <v>14</v>
      </c>
      <c r="O7" s="123"/>
      <c r="P7" s="123"/>
      <c r="Q7" s="123"/>
      <c r="R7" s="123"/>
      <c r="S7" s="123"/>
      <c r="T7" s="123"/>
      <c r="U7" s="124"/>
      <c r="V7" s="121" t="s">
        <v>15</v>
      </c>
      <c r="W7" s="121" t="s">
        <v>16</v>
      </c>
      <c r="X7" s="121" t="s">
        <v>17</v>
      </c>
      <c r="Y7" s="121" t="s">
        <v>18</v>
      </c>
      <c r="Z7" s="119" t="s">
        <v>19</v>
      </c>
      <c r="AA7" s="120" t="s">
        <v>20</v>
      </c>
      <c r="AB7" s="100"/>
      <c r="AC7" s="10"/>
    </row>
    <row r="8" spans="1:32" ht="69" customHeigh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8" t="s">
        <v>21</v>
      </c>
      <c r="O8" s="8" t="s">
        <v>22</v>
      </c>
      <c r="P8" s="8" t="s">
        <v>23</v>
      </c>
      <c r="Q8" s="8" t="s">
        <v>24</v>
      </c>
      <c r="R8" s="8" t="s">
        <v>25</v>
      </c>
      <c r="S8" s="8" t="s">
        <v>26</v>
      </c>
      <c r="T8" s="8" t="s">
        <v>27</v>
      </c>
      <c r="U8" s="8" t="s">
        <v>28</v>
      </c>
      <c r="V8" s="121"/>
      <c r="W8" s="121"/>
      <c r="X8" s="121"/>
      <c r="Y8" s="121"/>
      <c r="Z8" s="119"/>
      <c r="AA8" s="120"/>
      <c r="AB8" s="100"/>
      <c r="AC8" s="101"/>
      <c r="AD8" s="99"/>
    </row>
    <row r="9" spans="1:32" x14ac:dyDescent="0.2">
      <c r="A9" s="37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37">
        <v>12</v>
      </c>
      <c r="M9" s="37">
        <v>13</v>
      </c>
      <c r="N9" s="118">
        <v>14</v>
      </c>
      <c r="O9" s="118"/>
      <c r="P9" s="118"/>
      <c r="Q9" s="118"/>
      <c r="R9" s="118"/>
      <c r="S9" s="118"/>
      <c r="T9" s="118"/>
      <c r="U9" s="118"/>
      <c r="V9" s="37">
        <v>15</v>
      </c>
      <c r="W9" s="37">
        <v>16</v>
      </c>
      <c r="X9" s="37">
        <v>17</v>
      </c>
      <c r="Y9" s="37">
        <v>18</v>
      </c>
      <c r="Z9" s="38">
        <v>19</v>
      </c>
      <c r="AA9" s="113">
        <v>20</v>
      </c>
      <c r="AB9" s="100"/>
      <c r="AC9" s="101"/>
      <c r="AD9" s="99"/>
    </row>
    <row r="10" spans="1:32" ht="14.25" x14ac:dyDescent="0.2">
      <c r="A10" s="104" t="s">
        <v>51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105"/>
      <c r="O10" s="105"/>
      <c r="P10" s="105"/>
      <c r="Q10" s="105"/>
      <c r="R10" s="105"/>
      <c r="S10" s="105"/>
      <c r="T10" s="105"/>
      <c r="U10" s="105"/>
      <c r="V10" s="90"/>
      <c r="W10" s="90"/>
      <c r="X10" s="90"/>
      <c r="Y10" s="90"/>
      <c r="Z10" s="106"/>
      <c r="AA10" s="90"/>
      <c r="AB10" s="100"/>
      <c r="AC10" s="10"/>
    </row>
    <row r="11" spans="1:32" s="17" customFormat="1" ht="15" customHeight="1" x14ac:dyDescent="0.25">
      <c r="A11" s="43" t="s">
        <v>31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102"/>
      <c r="AC11" s="16"/>
      <c r="AD11" s="16"/>
      <c r="AE11" s="16"/>
      <c r="AF11" s="16"/>
    </row>
    <row r="12" spans="1:32" x14ac:dyDescent="0.2">
      <c r="A12" s="15" t="s">
        <v>36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2"/>
      <c r="P12" s="12"/>
      <c r="Q12" s="12"/>
      <c r="R12" s="12"/>
      <c r="S12" s="12"/>
      <c r="T12" s="12"/>
      <c r="U12" s="12"/>
      <c r="V12" s="11"/>
      <c r="W12" s="13"/>
      <c r="X12" s="13"/>
      <c r="Y12" s="11"/>
      <c r="Z12" s="14"/>
      <c r="AA12" s="114"/>
      <c r="AB12" s="100"/>
      <c r="AC12" s="6"/>
    </row>
    <row r="13" spans="1:32" s="16" customFormat="1" ht="76.5" x14ac:dyDescent="0.25">
      <c r="A13" s="50" t="s">
        <v>52</v>
      </c>
      <c r="B13" s="48" t="s">
        <v>35</v>
      </c>
      <c r="C13" s="50" t="s">
        <v>40</v>
      </c>
      <c r="D13" s="51" t="s">
        <v>41</v>
      </c>
      <c r="E13" s="52" t="s">
        <v>41</v>
      </c>
      <c r="F13" s="50" t="s">
        <v>42</v>
      </c>
      <c r="G13" s="50" t="s">
        <v>43</v>
      </c>
      <c r="H13" s="50">
        <v>50</v>
      </c>
      <c r="I13" s="50" t="s">
        <v>39</v>
      </c>
      <c r="J13" s="50" t="s">
        <v>37</v>
      </c>
      <c r="K13" s="50"/>
      <c r="L13" s="50" t="s">
        <v>44</v>
      </c>
      <c r="M13" s="50"/>
      <c r="N13" s="53"/>
      <c r="O13" s="53"/>
      <c r="P13" s="53"/>
      <c r="Q13" s="53"/>
      <c r="R13" s="53">
        <v>30000000</v>
      </c>
      <c r="S13" s="53">
        <v>31200000</v>
      </c>
      <c r="T13" s="53">
        <v>32448000</v>
      </c>
      <c r="U13" s="53">
        <v>33745920</v>
      </c>
      <c r="V13" s="53"/>
      <c r="W13" s="53">
        <f>SUM(N13:V13)</f>
        <v>127393920</v>
      </c>
      <c r="X13" s="53">
        <f>W13*1.12</f>
        <v>142681190.40000001</v>
      </c>
      <c r="Y13" s="50"/>
      <c r="Z13" s="54">
        <v>2015</v>
      </c>
      <c r="AA13" s="47" t="s">
        <v>78</v>
      </c>
      <c r="AB13" s="102"/>
    </row>
    <row r="14" spans="1:32" s="16" customFormat="1" ht="76.5" x14ac:dyDescent="0.25">
      <c r="A14" s="50" t="s">
        <v>53</v>
      </c>
      <c r="B14" s="48" t="s">
        <v>35</v>
      </c>
      <c r="C14" s="50" t="s">
        <v>40</v>
      </c>
      <c r="D14" s="51" t="s">
        <v>41</v>
      </c>
      <c r="E14" s="52" t="s">
        <v>41</v>
      </c>
      <c r="F14" s="50" t="s">
        <v>45</v>
      </c>
      <c r="G14" s="50" t="s">
        <v>43</v>
      </c>
      <c r="H14" s="50">
        <v>80</v>
      </c>
      <c r="I14" s="50" t="s">
        <v>39</v>
      </c>
      <c r="J14" s="50" t="s">
        <v>37</v>
      </c>
      <c r="K14" s="50"/>
      <c r="L14" s="50" t="s">
        <v>44</v>
      </c>
      <c r="M14" s="50"/>
      <c r="N14" s="53"/>
      <c r="O14" s="53"/>
      <c r="P14" s="53"/>
      <c r="Q14" s="53"/>
      <c r="R14" s="53">
        <v>10899429.289999999</v>
      </c>
      <c r="S14" s="53">
        <v>11335406.4616</v>
      </c>
      <c r="T14" s="53">
        <v>11788822.720064001</v>
      </c>
      <c r="U14" s="53">
        <v>12260375.628866561</v>
      </c>
      <c r="V14" s="53"/>
      <c r="W14" s="53">
        <f t="shared" ref="W14:W19" si="0">SUM(N14:V14)</f>
        <v>46284034.100530557</v>
      </c>
      <c r="X14" s="53">
        <f t="shared" ref="X14:X19" si="1">W14*1.12</f>
        <v>51838118.19259423</v>
      </c>
      <c r="Y14" s="50"/>
      <c r="Z14" s="54">
        <v>2015</v>
      </c>
      <c r="AA14" s="47" t="s">
        <v>78</v>
      </c>
      <c r="AB14" s="102"/>
    </row>
    <row r="15" spans="1:32" s="16" customFormat="1" ht="76.5" x14ac:dyDescent="0.25">
      <c r="A15" s="50" t="s">
        <v>54</v>
      </c>
      <c r="B15" s="48" t="s">
        <v>35</v>
      </c>
      <c r="C15" s="50" t="s">
        <v>40</v>
      </c>
      <c r="D15" s="51" t="s">
        <v>41</v>
      </c>
      <c r="E15" s="55" t="s">
        <v>41</v>
      </c>
      <c r="F15" s="52" t="s">
        <v>46</v>
      </c>
      <c r="G15" s="50" t="s">
        <v>43</v>
      </c>
      <c r="H15" s="50">
        <v>80</v>
      </c>
      <c r="I15" s="50" t="s">
        <v>39</v>
      </c>
      <c r="J15" s="50" t="s">
        <v>37</v>
      </c>
      <c r="K15" s="50"/>
      <c r="L15" s="50" t="s">
        <v>44</v>
      </c>
      <c r="M15" s="50"/>
      <c r="N15" s="53"/>
      <c r="O15" s="53"/>
      <c r="P15" s="53"/>
      <c r="Q15" s="53"/>
      <c r="R15" s="53">
        <v>15710228.634</v>
      </c>
      <c r="S15" s="53">
        <v>16338637.77936</v>
      </c>
      <c r="T15" s="53">
        <v>16992183.290534399</v>
      </c>
      <c r="U15" s="53">
        <v>17671870.622155774</v>
      </c>
      <c r="V15" s="53"/>
      <c r="W15" s="53">
        <f t="shared" si="0"/>
        <v>66712920.326050177</v>
      </c>
      <c r="X15" s="53">
        <f t="shared" si="1"/>
        <v>74718470.765176207</v>
      </c>
      <c r="Y15" s="50"/>
      <c r="Z15" s="54">
        <v>2015</v>
      </c>
      <c r="AA15" s="47" t="s">
        <v>78</v>
      </c>
      <c r="AB15" s="102"/>
    </row>
    <row r="16" spans="1:32" s="16" customFormat="1" ht="76.5" x14ac:dyDescent="0.25">
      <c r="A16" s="50" t="s">
        <v>55</v>
      </c>
      <c r="B16" s="48" t="s">
        <v>35</v>
      </c>
      <c r="C16" s="50" t="s">
        <v>40</v>
      </c>
      <c r="D16" s="51" t="s">
        <v>41</v>
      </c>
      <c r="E16" s="55" t="s">
        <v>41</v>
      </c>
      <c r="F16" s="52" t="s">
        <v>47</v>
      </c>
      <c r="G16" s="50" t="s">
        <v>43</v>
      </c>
      <c r="H16" s="50">
        <v>80</v>
      </c>
      <c r="I16" s="50" t="s">
        <v>39</v>
      </c>
      <c r="J16" s="50" t="s">
        <v>37</v>
      </c>
      <c r="K16" s="50"/>
      <c r="L16" s="50" t="s">
        <v>44</v>
      </c>
      <c r="M16" s="50"/>
      <c r="N16" s="53"/>
      <c r="O16" s="53"/>
      <c r="P16" s="53"/>
      <c r="Q16" s="53"/>
      <c r="R16" s="53">
        <v>4345746.24</v>
      </c>
      <c r="S16" s="53">
        <v>4519576.0896000005</v>
      </c>
      <c r="T16" s="53">
        <v>4700359.1331840008</v>
      </c>
      <c r="U16" s="53">
        <v>4888373.498511361</v>
      </c>
      <c r="V16" s="53"/>
      <c r="W16" s="53">
        <f t="shared" si="0"/>
        <v>18454054.961295363</v>
      </c>
      <c r="X16" s="53">
        <f t="shared" si="1"/>
        <v>20668541.556650806</v>
      </c>
      <c r="Y16" s="50"/>
      <c r="Z16" s="54">
        <v>2015</v>
      </c>
      <c r="AA16" s="47" t="s">
        <v>78</v>
      </c>
      <c r="AB16" s="102"/>
    </row>
    <row r="17" spans="1:29" s="16" customFormat="1" ht="76.5" x14ac:dyDescent="0.25">
      <c r="A17" s="50" t="s">
        <v>56</v>
      </c>
      <c r="B17" s="48" t="s">
        <v>35</v>
      </c>
      <c r="C17" s="50" t="s">
        <v>40</v>
      </c>
      <c r="D17" s="51" t="s">
        <v>41</v>
      </c>
      <c r="E17" s="55" t="s">
        <v>41</v>
      </c>
      <c r="F17" s="52" t="s">
        <v>48</v>
      </c>
      <c r="G17" s="50" t="s">
        <v>43</v>
      </c>
      <c r="H17" s="50">
        <v>80</v>
      </c>
      <c r="I17" s="50" t="s">
        <v>39</v>
      </c>
      <c r="J17" s="50" t="s">
        <v>37</v>
      </c>
      <c r="K17" s="50"/>
      <c r="L17" s="50" t="s">
        <v>44</v>
      </c>
      <c r="M17" s="50"/>
      <c r="N17" s="53"/>
      <c r="O17" s="56"/>
      <c r="P17" s="56"/>
      <c r="Q17" s="53"/>
      <c r="R17" s="53">
        <v>13903850.83</v>
      </c>
      <c r="S17" s="53">
        <v>14460004.863200001</v>
      </c>
      <c r="T17" s="53">
        <v>15038405.057728002</v>
      </c>
      <c r="U17" s="53">
        <v>15639941.260037122</v>
      </c>
      <c r="V17" s="53"/>
      <c r="W17" s="53">
        <f t="shared" si="0"/>
        <v>59042202.010965124</v>
      </c>
      <c r="X17" s="53">
        <f t="shared" si="1"/>
        <v>66127266.252280943</v>
      </c>
      <c r="Y17" s="50"/>
      <c r="Z17" s="54">
        <v>2015</v>
      </c>
      <c r="AA17" s="47" t="s">
        <v>78</v>
      </c>
      <c r="AB17" s="102"/>
    </row>
    <row r="18" spans="1:29" s="16" customFormat="1" ht="76.5" x14ac:dyDescent="0.25">
      <c r="A18" s="50" t="s">
        <v>57</v>
      </c>
      <c r="B18" s="50" t="s">
        <v>35</v>
      </c>
      <c r="C18" s="50" t="s">
        <v>40</v>
      </c>
      <c r="D18" s="51" t="s">
        <v>41</v>
      </c>
      <c r="E18" s="50" t="s">
        <v>41</v>
      </c>
      <c r="F18" s="50" t="s">
        <v>49</v>
      </c>
      <c r="G18" s="50" t="s">
        <v>43</v>
      </c>
      <c r="H18" s="57">
        <v>80</v>
      </c>
      <c r="I18" s="50" t="s">
        <v>39</v>
      </c>
      <c r="J18" s="50" t="s">
        <v>37</v>
      </c>
      <c r="K18" s="57"/>
      <c r="L18" s="50" t="s">
        <v>44</v>
      </c>
      <c r="M18" s="57"/>
      <c r="N18" s="58"/>
      <c r="O18" s="53"/>
      <c r="P18" s="53"/>
      <c r="Q18" s="59"/>
      <c r="R18" s="59">
        <v>5349456.0120000001</v>
      </c>
      <c r="S18" s="59">
        <v>5563434.2524800003</v>
      </c>
      <c r="T18" s="59">
        <v>5785971.6225792002</v>
      </c>
      <c r="U18" s="59">
        <v>6017410.487482368</v>
      </c>
      <c r="V18" s="58"/>
      <c r="W18" s="58">
        <f t="shared" si="0"/>
        <v>22716272.37454157</v>
      </c>
      <c r="X18" s="58">
        <f t="shared" si="1"/>
        <v>25442225.059486561</v>
      </c>
      <c r="Y18" s="57"/>
      <c r="Z18" s="54">
        <v>2015</v>
      </c>
      <c r="AA18" s="47" t="s">
        <v>78</v>
      </c>
      <c r="AB18" s="102"/>
    </row>
    <row r="19" spans="1:29" ht="76.5" x14ac:dyDescent="0.2">
      <c r="A19" s="50" t="s">
        <v>58</v>
      </c>
      <c r="B19" s="50" t="s">
        <v>35</v>
      </c>
      <c r="C19" s="50" t="s">
        <v>40</v>
      </c>
      <c r="D19" s="51" t="s">
        <v>41</v>
      </c>
      <c r="E19" s="50" t="s">
        <v>41</v>
      </c>
      <c r="F19" s="50" t="s">
        <v>50</v>
      </c>
      <c r="G19" s="50" t="s">
        <v>43</v>
      </c>
      <c r="H19" s="57">
        <v>80</v>
      </c>
      <c r="I19" s="50" t="s">
        <v>39</v>
      </c>
      <c r="J19" s="50" t="s">
        <v>37</v>
      </c>
      <c r="K19" s="57"/>
      <c r="L19" s="50" t="s">
        <v>44</v>
      </c>
      <c r="M19" s="57"/>
      <c r="N19" s="58"/>
      <c r="O19" s="53"/>
      <c r="P19" s="53"/>
      <c r="Q19" s="59"/>
      <c r="R19" s="59">
        <v>2682672.6800000002</v>
      </c>
      <c r="S19" s="59">
        <v>2789979.5872000004</v>
      </c>
      <c r="T19" s="59">
        <v>2901578.7706880006</v>
      </c>
      <c r="U19" s="59">
        <v>3017641.9215155207</v>
      </c>
      <c r="V19" s="58"/>
      <c r="W19" s="58">
        <f t="shared" si="0"/>
        <v>11391872.959403522</v>
      </c>
      <c r="X19" s="58">
        <f t="shared" si="1"/>
        <v>12758897.714531947</v>
      </c>
      <c r="Y19" s="57"/>
      <c r="Z19" s="54">
        <v>2015</v>
      </c>
      <c r="AA19" s="47" t="s">
        <v>78</v>
      </c>
      <c r="AB19" s="100"/>
      <c r="AC19" s="6"/>
    </row>
    <row r="20" spans="1:29" x14ac:dyDescent="0.2">
      <c r="A20" s="15" t="s">
        <v>32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2"/>
      <c r="P20" s="12"/>
      <c r="Q20" s="12"/>
      <c r="R20" s="12"/>
      <c r="S20" s="12"/>
      <c r="T20" s="12"/>
      <c r="U20" s="12"/>
      <c r="V20" s="11"/>
      <c r="W20" s="13">
        <f>SUM(W13:W19)</f>
        <v>351995276.7327863</v>
      </c>
      <c r="X20" s="13">
        <f>SUM(X13:X19)</f>
        <v>394234709.94072074</v>
      </c>
      <c r="Y20" s="11"/>
      <c r="Z20" s="14"/>
      <c r="AA20" s="114"/>
      <c r="AB20" s="100"/>
      <c r="AC20" s="6"/>
    </row>
    <row r="21" spans="1:29" x14ac:dyDescent="0.2">
      <c r="A21" s="15" t="s">
        <v>34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2"/>
      <c r="P21" s="12"/>
      <c r="Q21" s="12"/>
      <c r="R21" s="12"/>
      <c r="S21" s="12"/>
      <c r="T21" s="12"/>
      <c r="U21" s="12"/>
      <c r="V21" s="11"/>
      <c r="W21" s="13">
        <f>W20</f>
        <v>351995276.7327863</v>
      </c>
      <c r="X21" s="13">
        <f>X20</f>
        <v>394234709.94072074</v>
      </c>
      <c r="Y21" s="11"/>
      <c r="Z21" s="14"/>
      <c r="AA21" s="114"/>
      <c r="AB21" s="100"/>
      <c r="AC21" s="6"/>
    </row>
    <row r="22" spans="1:29" ht="14.25" x14ac:dyDescent="0.2">
      <c r="A22" s="107" t="s">
        <v>77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2"/>
      <c r="P22" s="12"/>
      <c r="Q22" s="12"/>
      <c r="R22" s="12"/>
      <c r="S22" s="12"/>
      <c r="T22" s="12"/>
      <c r="U22" s="12"/>
      <c r="V22" s="11"/>
      <c r="W22" s="13"/>
      <c r="X22" s="13"/>
      <c r="Y22" s="11"/>
      <c r="Z22" s="14"/>
      <c r="AA22" s="114"/>
      <c r="AB22" s="100"/>
      <c r="AC22" s="6"/>
    </row>
    <row r="23" spans="1:29" x14ac:dyDescent="0.2">
      <c r="A23" s="43" t="s">
        <v>31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  <c r="P23" s="25"/>
      <c r="Q23" s="25"/>
      <c r="R23" s="25"/>
      <c r="S23" s="25"/>
      <c r="T23" s="25"/>
      <c r="U23" s="25"/>
      <c r="V23" s="24"/>
      <c r="W23" s="26"/>
      <c r="X23" s="26"/>
      <c r="Y23" s="24"/>
      <c r="Z23" s="27"/>
      <c r="AA23" s="28"/>
      <c r="AB23" s="100"/>
      <c r="AC23" s="6"/>
    </row>
    <row r="24" spans="1:29" x14ac:dyDescent="0.2">
      <c r="A24" s="15" t="s">
        <v>29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2"/>
      <c r="P24" s="12"/>
      <c r="Q24" s="12"/>
      <c r="R24" s="12"/>
      <c r="S24" s="12"/>
      <c r="T24" s="12"/>
      <c r="U24" s="12"/>
      <c r="V24" s="11"/>
      <c r="W24" s="13"/>
      <c r="X24" s="13"/>
      <c r="Y24" s="11"/>
      <c r="Z24" s="14"/>
      <c r="AA24" s="114"/>
      <c r="AB24" s="100"/>
      <c r="AC24" s="6"/>
    </row>
    <row r="25" spans="1:29" ht="114.75" x14ac:dyDescent="0.2">
      <c r="A25" s="44" t="s">
        <v>59</v>
      </c>
      <c r="B25" s="45" t="s">
        <v>35</v>
      </c>
      <c r="C25" s="45" t="s">
        <v>60</v>
      </c>
      <c r="D25" s="45" t="s">
        <v>61</v>
      </c>
      <c r="E25" s="45" t="s">
        <v>61</v>
      </c>
      <c r="F25" s="45" t="s">
        <v>62</v>
      </c>
      <c r="G25" s="45" t="s">
        <v>63</v>
      </c>
      <c r="H25" s="45">
        <v>70</v>
      </c>
      <c r="I25" s="45" t="s">
        <v>64</v>
      </c>
      <c r="J25" s="45" t="s">
        <v>65</v>
      </c>
      <c r="K25" s="45" t="s">
        <v>66</v>
      </c>
      <c r="L25" s="45" t="s">
        <v>67</v>
      </c>
      <c r="M25" s="45" t="s">
        <v>66</v>
      </c>
      <c r="N25" s="45"/>
      <c r="O25" s="45"/>
      <c r="P25" s="45"/>
      <c r="Q25" s="45"/>
      <c r="R25" s="46">
        <v>71000000</v>
      </c>
      <c r="S25" s="46">
        <v>59000000</v>
      </c>
      <c r="T25" s="45"/>
      <c r="U25" s="45"/>
      <c r="V25" s="45"/>
      <c r="W25" s="46">
        <f>R25+S25</f>
        <v>130000000</v>
      </c>
      <c r="X25" s="46">
        <f t="shared" ref="X25:X27" si="2">W25*1.12</f>
        <v>145600000</v>
      </c>
      <c r="Y25" s="46"/>
      <c r="Z25" s="45">
        <v>2015</v>
      </c>
      <c r="AA25" s="47" t="s">
        <v>123</v>
      </c>
      <c r="AB25" s="100"/>
      <c r="AC25" s="6"/>
    </row>
    <row r="26" spans="1:29" ht="89.25" x14ac:dyDescent="0.2">
      <c r="A26" s="96" t="s">
        <v>114</v>
      </c>
      <c r="B26" s="97" t="s">
        <v>35</v>
      </c>
      <c r="C26" s="97" t="s">
        <v>115</v>
      </c>
      <c r="D26" s="97" t="s">
        <v>116</v>
      </c>
      <c r="E26" s="97" t="s">
        <v>117</v>
      </c>
      <c r="F26" s="97" t="s">
        <v>118</v>
      </c>
      <c r="G26" s="97" t="s">
        <v>63</v>
      </c>
      <c r="H26" s="97">
        <v>100</v>
      </c>
      <c r="I26" s="97" t="s">
        <v>64</v>
      </c>
      <c r="J26" s="97" t="s">
        <v>65</v>
      </c>
      <c r="K26" s="97"/>
      <c r="L26" s="97" t="s">
        <v>73</v>
      </c>
      <c r="M26" s="97"/>
      <c r="N26" s="97"/>
      <c r="O26" s="97"/>
      <c r="P26" s="97"/>
      <c r="Q26" s="97"/>
      <c r="R26" s="98">
        <v>9868000</v>
      </c>
      <c r="S26" s="98">
        <v>9868000</v>
      </c>
      <c r="T26" s="98">
        <v>10308000</v>
      </c>
      <c r="U26" s="98">
        <v>10308000</v>
      </c>
      <c r="V26" s="98"/>
      <c r="W26" s="98">
        <f t="shared" ref="W26" si="3">R26+S26+T26+U26</f>
        <v>40352000</v>
      </c>
      <c r="X26" s="98">
        <f t="shared" si="2"/>
        <v>45194240.000000007</v>
      </c>
      <c r="Y26" s="97"/>
      <c r="Z26" s="97">
        <v>2015</v>
      </c>
      <c r="AA26" s="47" t="s">
        <v>124</v>
      </c>
      <c r="AB26" s="100"/>
      <c r="AC26" s="6"/>
    </row>
    <row r="27" spans="1:29" ht="51" x14ac:dyDescent="0.2">
      <c r="A27" s="44" t="s">
        <v>68</v>
      </c>
      <c r="B27" s="45" t="s">
        <v>35</v>
      </c>
      <c r="C27" s="45" t="s">
        <v>69</v>
      </c>
      <c r="D27" s="45" t="s">
        <v>70</v>
      </c>
      <c r="E27" s="45" t="s">
        <v>70</v>
      </c>
      <c r="F27" s="45" t="s">
        <v>71</v>
      </c>
      <c r="G27" s="45" t="s">
        <v>72</v>
      </c>
      <c r="H27" s="45">
        <v>100</v>
      </c>
      <c r="I27" s="45" t="s">
        <v>64</v>
      </c>
      <c r="J27" s="45" t="s">
        <v>65</v>
      </c>
      <c r="K27" s="45"/>
      <c r="L27" s="49" t="s">
        <v>73</v>
      </c>
      <c r="M27" s="45"/>
      <c r="N27" s="45"/>
      <c r="O27" s="45"/>
      <c r="P27" s="45"/>
      <c r="Q27" s="45"/>
      <c r="R27" s="46">
        <v>65988000</v>
      </c>
      <c r="S27" s="46">
        <v>60489000</v>
      </c>
      <c r="T27" s="46">
        <v>27495000</v>
      </c>
      <c r="U27" s="46">
        <v>21996000</v>
      </c>
      <c r="V27" s="46"/>
      <c r="W27" s="46">
        <f t="shared" ref="W27" si="4">R27+S27+T27+U27</f>
        <v>175968000</v>
      </c>
      <c r="X27" s="46">
        <f t="shared" si="2"/>
        <v>197084160.00000003</v>
      </c>
      <c r="Y27" s="45"/>
      <c r="Z27" s="45">
        <v>2015</v>
      </c>
      <c r="AA27" s="47" t="s">
        <v>125</v>
      </c>
      <c r="AB27" s="100"/>
      <c r="AC27" s="6"/>
    </row>
    <row r="28" spans="1:29" x14ac:dyDescent="0.2">
      <c r="A28" s="18" t="s">
        <v>32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0"/>
      <c r="P28" s="20"/>
      <c r="Q28" s="20"/>
      <c r="R28" s="20"/>
      <c r="S28" s="20"/>
      <c r="T28" s="20"/>
      <c r="U28" s="20"/>
      <c r="V28" s="19"/>
      <c r="W28" s="21">
        <f>SUM(W25:W27)</f>
        <v>346320000</v>
      </c>
      <c r="X28" s="21">
        <f>SUM(X25:X27)</f>
        <v>387878400</v>
      </c>
      <c r="Y28" s="19"/>
      <c r="Z28" s="22"/>
      <c r="AA28" s="23"/>
      <c r="AB28" s="100"/>
      <c r="AC28" s="6"/>
    </row>
    <row r="29" spans="1:29" x14ac:dyDescent="0.2">
      <c r="A29" s="15" t="s">
        <v>30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2"/>
      <c r="P29" s="12"/>
      <c r="Q29" s="12"/>
      <c r="R29" s="12"/>
      <c r="S29" s="12"/>
      <c r="T29" s="12"/>
      <c r="U29" s="12"/>
      <c r="V29" s="11"/>
      <c r="W29" s="13">
        <f>W28</f>
        <v>346320000</v>
      </c>
      <c r="X29" s="13">
        <f>X28</f>
        <v>387878400</v>
      </c>
      <c r="Y29" s="11"/>
      <c r="Z29" s="14"/>
      <c r="AA29" s="114"/>
      <c r="AB29" s="100"/>
      <c r="AC29" s="6"/>
    </row>
    <row r="30" spans="1:29" x14ac:dyDescent="0.2">
      <c r="A30" s="43" t="s">
        <v>31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25"/>
      <c r="P30" s="25"/>
      <c r="Q30" s="25"/>
      <c r="R30" s="25"/>
      <c r="S30" s="25"/>
      <c r="T30" s="25"/>
      <c r="U30" s="25"/>
      <c r="V30" s="24"/>
      <c r="W30" s="26"/>
      <c r="X30" s="26"/>
      <c r="Y30" s="24"/>
      <c r="Z30" s="27"/>
      <c r="AA30" s="28"/>
      <c r="AB30" s="100"/>
      <c r="AC30" s="6"/>
    </row>
    <row r="31" spans="1:29" x14ac:dyDescent="0.2">
      <c r="A31" s="15" t="s">
        <v>33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2"/>
      <c r="P31" s="12"/>
      <c r="Q31" s="12"/>
      <c r="R31" s="12"/>
      <c r="S31" s="12"/>
      <c r="T31" s="12"/>
      <c r="U31" s="12"/>
      <c r="V31" s="11"/>
      <c r="W31" s="13"/>
      <c r="X31" s="13"/>
      <c r="Y31" s="11"/>
      <c r="Z31" s="14"/>
      <c r="AA31" s="114"/>
      <c r="AB31" s="100"/>
      <c r="AC31" s="6"/>
    </row>
    <row r="32" spans="1:29" ht="123" customHeight="1" x14ac:dyDescent="0.2">
      <c r="A32" s="44" t="s">
        <v>75</v>
      </c>
      <c r="B32" s="45" t="s">
        <v>35</v>
      </c>
      <c r="C32" s="45" t="s">
        <v>60</v>
      </c>
      <c r="D32" s="45" t="s">
        <v>61</v>
      </c>
      <c r="E32" s="45" t="s">
        <v>61</v>
      </c>
      <c r="F32" s="45" t="s">
        <v>74</v>
      </c>
      <c r="G32" s="45" t="s">
        <v>43</v>
      </c>
      <c r="H32" s="45">
        <v>70</v>
      </c>
      <c r="I32" s="45" t="s">
        <v>122</v>
      </c>
      <c r="J32" s="45" t="s">
        <v>65</v>
      </c>
      <c r="K32" s="45" t="s">
        <v>66</v>
      </c>
      <c r="L32" s="45" t="s">
        <v>67</v>
      </c>
      <c r="M32" s="30"/>
      <c r="N32" s="31"/>
      <c r="O32" s="31"/>
      <c r="P32" s="31"/>
      <c r="Q32" s="31"/>
      <c r="R32" s="46">
        <v>71000000</v>
      </c>
      <c r="S32" s="46">
        <v>59000000</v>
      </c>
      <c r="T32" s="45"/>
      <c r="U32" s="45"/>
      <c r="V32" s="45"/>
      <c r="W32" s="46">
        <f>R32+S32</f>
        <v>130000000</v>
      </c>
      <c r="X32" s="46">
        <f t="shared" ref="X32:X34" si="5">W32*1.12</f>
        <v>145600000</v>
      </c>
      <c r="Y32" s="46"/>
      <c r="Z32" s="45">
        <v>2015</v>
      </c>
      <c r="AA32" s="34"/>
      <c r="AB32" s="35"/>
      <c r="AC32" s="36"/>
    </row>
    <row r="33" spans="1:29" ht="123" customHeight="1" x14ac:dyDescent="0.2">
      <c r="A33" s="96" t="s">
        <v>119</v>
      </c>
      <c r="B33" s="97" t="s">
        <v>35</v>
      </c>
      <c r="C33" s="97" t="s">
        <v>115</v>
      </c>
      <c r="D33" s="97" t="s">
        <v>116</v>
      </c>
      <c r="E33" s="97" t="s">
        <v>117</v>
      </c>
      <c r="F33" s="97" t="s">
        <v>118</v>
      </c>
      <c r="G33" s="97" t="s">
        <v>43</v>
      </c>
      <c r="H33" s="97">
        <v>100</v>
      </c>
      <c r="I33" s="97" t="s">
        <v>122</v>
      </c>
      <c r="J33" s="97" t="s">
        <v>65</v>
      </c>
      <c r="K33" s="97"/>
      <c r="L33" s="97" t="s">
        <v>73</v>
      </c>
      <c r="M33" s="97"/>
      <c r="N33" s="97"/>
      <c r="O33" s="97"/>
      <c r="P33" s="97"/>
      <c r="Q33" s="97"/>
      <c r="R33" s="98">
        <v>9868000</v>
      </c>
      <c r="S33" s="98">
        <v>9868000</v>
      </c>
      <c r="T33" s="98">
        <v>10308000</v>
      </c>
      <c r="U33" s="98">
        <v>10308000</v>
      </c>
      <c r="V33" s="98"/>
      <c r="W33" s="98">
        <f t="shared" ref="W33" si="6">R33+S33+T33+U33</f>
        <v>40352000</v>
      </c>
      <c r="X33" s="98">
        <f t="shared" si="5"/>
        <v>45194240.000000007</v>
      </c>
      <c r="Y33" s="97"/>
      <c r="Z33" s="97">
        <v>2015</v>
      </c>
      <c r="AA33" s="47"/>
      <c r="AB33" s="35"/>
      <c r="AC33" s="36"/>
    </row>
    <row r="34" spans="1:29" ht="76.5" customHeight="1" x14ac:dyDescent="0.2">
      <c r="A34" s="44" t="s">
        <v>76</v>
      </c>
      <c r="B34" s="45" t="s">
        <v>35</v>
      </c>
      <c r="C34" s="45" t="s">
        <v>69</v>
      </c>
      <c r="D34" s="45" t="s">
        <v>70</v>
      </c>
      <c r="E34" s="45" t="s">
        <v>70</v>
      </c>
      <c r="F34" s="45" t="s">
        <v>71</v>
      </c>
      <c r="G34" s="45" t="s">
        <v>72</v>
      </c>
      <c r="H34" s="45">
        <v>100</v>
      </c>
      <c r="I34" s="45" t="s">
        <v>122</v>
      </c>
      <c r="J34" s="45" t="s">
        <v>65</v>
      </c>
      <c r="K34" s="45"/>
      <c r="L34" s="49" t="s">
        <v>73</v>
      </c>
      <c r="M34" s="30"/>
      <c r="N34" s="31"/>
      <c r="O34" s="31"/>
      <c r="P34" s="31"/>
      <c r="Q34" s="31"/>
      <c r="R34" s="46">
        <v>65988000</v>
      </c>
      <c r="S34" s="46">
        <v>60489000</v>
      </c>
      <c r="T34" s="46">
        <v>54990000</v>
      </c>
      <c r="U34" s="46">
        <v>49491000</v>
      </c>
      <c r="V34" s="32"/>
      <c r="W34" s="31">
        <f>R34+S34+T34+U34</f>
        <v>230958000</v>
      </c>
      <c r="X34" s="46">
        <f t="shared" si="5"/>
        <v>258672960.00000003</v>
      </c>
      <c r="Y34" s="33"/>
      <c r="Z34" s="45">
        <v>2015</v>
      </c>
      <c r="AA34" s="34"/>
      <c r="AB34" s="35"/>
      <c r="AC34" s="36"/>
    </row>
    <row r="35" spans="1:29" x14ac:dyDescent="0.2">
      <c r="A35" s="15" t="s">
        <v>32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2"/>
      <c r="P35" s="12"/>
      <c r="Q35" s="12"/>
      <c r="R35" s="20"/>
      <c r="S35" s="20"/>
      <c r="T35" s="20"/>
      <c r="U35" s="20"/>
      <c r="V35" s="19"/>
      <c r="W35" s="21">
        <f>SUM(W32:W34)</f>
        <v>401310000</v>
      </c>
      <c r="X35" s="21">
        <f>SUM(X32:X34)</f>
        <v>449467200</v>
      </c>
      <c r="Y35" s="19"/>
      <c r="Z35" s="22"/>
      <c r="AA35" s="23"/>
      <c r="AB35" s="100"/>
      <c r="AC35" s="6"/>
    </row>
    <row r="36" spans="1:29" x14ac:dyDescent="0.2">
      <c r="A36" s="15" t="s">
        <v>34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2"/>
      <c r="P36" s="12"/>
      <c r="Q36" s="12"/>
      <c r="R36" s="12"/>
      <c r="S36" s="12"/>
      <c r="T36" s="12"/>
      <c r="U36" s="12"/>
      <c r="V36" s="11"/>
      <c r="W36" s="13">
        <f>W35</f>
        <v>401310000</v>
      </c>
      <c r="X36" s="13">
        <f>X35</f>
        <v>449467200</v>
      </c>
      <c r="Y36" s="11"/>
      <c r="Z36" s="14"/>
      <c r="AA36" s="114"/>
      <c r="AB36" s="100"/>
      <c r="AC36" s="6"/>
    </row>
    <row r="37" spans="1:29" ht="14.25" x14ac:dyDescent="0.2">
      <c r="A37" s="108" t="s">
        <v>79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2"/>
      <c r="P37" s="12"/>
      <c r="Q37" s="12"/>
      <c r="R37" s="12"/>
      <c r="S37" s="12"/>
      <c r="T37" s="12"/>
      <c r="U37" s="12"/>
      <c r="V37" s="11"/>
      <c r="W37" s="13"/>
      <c r="X37" s="13"/>
      <c r="Y37" s="11"/>
      <c r="Z37" s="14"/>
      <c r="AA37" s="114"/>
      <c r="AB37" s="100"/>
      <c r="AC37" s="6"/>
    </row>
    <row r="38" spans="1:29" x14ac:dyDescent="0.2">
      <c r="A38" s="95" t="s">
        <v>112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61"/>
      <c r="V38" s="60"/>
      <c r="W38" s="62"/>
      <c r="X38" s="62"/>
      <c r="Y38" s="60"/>
      <c r="Z38" s="63"/>
      <c r="AA38" s="64"/>
      <c r="AB38" s="100"/>
      <c r="AC38" s="6"/>
    </row>
    <row r="39" spans="1:29" x14ac:dyDescent="0.2">
      <c r="A39" s="15" t="s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2"/>
      <c r="P39" s="12"/>
      <c r="Q39" s="12"/>
      <c r="R39" s="12"/>
      <c r="S39" s="12"/>
      <c r="T39" s="12"/>
      <c r="U39" s="12"/>
      <c r="V39" s="11"/>
      <c r="W39" s="13"/>
      <c r="X39" s="13"/>
      <c r="Y39" s="11"/>
      <c r="Z39" s="14"/>
      <c r="AA39" s="114"/>
      <c r="AB39" s="100"/>
      <c r="AC39" s="6"/>
    </row>
    <row r="40" spans="1:29" ht="51" x14ac:dyDescent="0.2">
      <c r="A40" s="29" t="s">
        <v>80</v>
      </c>
      <c r="B40" s="71" t="s">
        <v>35</v>
      </c>
      <c r="C40" s="71" t="s">
        <v>81</v>
      </c>
      <c r="D40" s="71" t="s">
        <v>82</v>
      </c>
      <c r="E40" s="71" t="s">
        <v>83</v>
      </c>
      <c r="F40" s="71" t="s">
        <v>84</v>
      </c>
      <c r="G40" s="65" t="s">
        <v>85</v>
      </c>
      <c r="H40" s="66">
        <v>45</v>
      </c>
      <c r="I40" s="72" t="s">
        <v>86</v>
      </c>
      <c r="J40" s="65" t="s">
        <v>87</v>
      </c>
      <c r="K40" s="67" t="s">
        <v>88</v>
      </c>
      <c r="L40" s="67" t="s">
        <v>89</v>
      </c>
      <c r="M40" s="67" t="s">
        <v>90</v>
      </c>
      <c r="N40" s="73"/>
      <c r="O40" s="68"/>
      <c r="P40" s="68"/>
      <c r="Q40" s="68"/>
      <c r="R40" s="69">
        <v>12500</v>
      </c>
      <c r="S40" s="69">
        <v>12500</v>
      </c>
      <c r="T40" s="69">
        <v>12500</v>
      </c>
      <c r="U40" s="69">
        <v>12500</v>
      </c>
      <c r="V40" s="69">
        <v>658.02</v>
      </c>
      <c r="W40" s="69">
        <f>(N40+O40+P40+Q40+R40+S40+T40+U40)*V40</f>
        <v>32901000</v>
      </c>
      <c r="X40" s="69">
        <f>W40*1.12</f>
        <v>36849120</v>
      </c>
      <c r="Y40" s="67" t="s">
        <v>91</v>
      </c>
      <c r="Z40" s="70" t="s">
        <v>92</v>
      </c>
      <c r="AA40" s="74" t="s">
        <v>126</v>
      </c>
    </row>
    <row r="41" spans="1:29" x14ac:dyDescent="0.2">
      <c r="A41" s="18" t="s">
        <v>38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  <c r="O41" s="20"/>
      <c r="P41" s="20"/>
      <c r="Q41" s="20"/>
      <c r="R41" s="20"/>
      <c r="S41" s="20"/>
      <c r="T41" s="20"/>
      <c r="U41" s="20"/>
      <c r="V41" s="19"/>
      <c r="W41" s="21">
        <f>SUM(W40)</f>
        <v>32901000</v>
      </c>
      <c r="X41" s="21">
        <f>X40</f>
        <v>36849120</v>
      </c>
      <c r="Y41" s="19"/>
      <c r="Z41" s="22"/>
      <c r="AA41" s="23"/>
      <c r="AB41" s="100"/>
      <c r="AC41" s="6"/>
    </row>
    <row r="42" spans="1:29" x14ac:dyDescent="0.2">
      <c r="A42" s="15" t="s">
        <v>30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2"/>
      <c r="P42" s="12"/>
      <c r="Q42" s="12"/>
      <c r="R42" s="12"/>
      <c r="S42" s="12"/>
      <c r="T42" s="12"/>
      <c r="U42" s="12"/>
      <c r="V42" s="11"/>
      <c r="W42" s="13">
        <f>W41</f>
        <v>32901000</v>
      </c>
      <c r="X42" s="13">
        <f>X41</f>
        <v>36849120</v>
      </c>
      <c r="Y42" s="11"/>
      <c r="Z42" s="14"/>
      <c r="AA42" s="114"/>
      <c r="AB42" s="100"/>
      <c r="AC42" s="6"/>
    </row>
    <row r="43" spans="1:29" x14ac:dyDescent="0.2">
      <c r="A43" s="95" t="s">
        <v>112</v>
      </c>
      <c r="B43" s="91"/>
      <c r="C43" s="91" t="s">
        <v>113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2"/>
      <c r="O43" s="92"/>
      <c r="P43" s="92"/>
      <c r="Q43" s="92"/>
      <c r="R43" s="92"/>
      <c r="S43" s="92"/>
      <c r="T43" s="92"/>
      <c r="U43" s="92"/>
      <c r="V43" s="91"/>
      <c r="W43" s="93"/>
      <c r="X43" s="93"/>
      <c r="Y43" s="91"/>
      <c r="Z43" s="94"/>
      <c r="AA43" s="90"/>
      <c r="AB43" s="100"/>
      <c r="AC43" s="6"/>
    </row>
    <row r="44" spans="1:29" x14ac:dyDescent="0.2">
      <c r="A44" s="15" t="s">
        <v>33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2"/>
      <c r="P44" s="12"/>
      <c r="Q44" s="12"/>
      <c r="R44" s="12"/>
      <c r="S44" s="12"/>
      <c r="T44" s="12"/>
      <c r="U44" s="12"/>
      <c r="V44" s="11"/>
      <c r="W44" s="13"/>
      <c r="X44" s="13"/>
      <c r="Y44" s="11"/>
      <c r="Z44" s="14"/>
      <c r="AA44" s="114"/>
      <c r="AB44" s="100"/>
      <c r="AC44" s="6"/>
    </row>
    <row r="45" spans="1:29" ht="51" x14ac:dyDescent="0.2">
      <c r="A45" s="116" t="s">
        <v>93</v>
      </c>
      <c r="B45" s="117" t="s">
        <v>35</v>
      </c>
      <c r="C45" s="117" t="s">
        <v>94</v>
      </c>
      <c r="D45" s="117" t="s">
        <v>82</v>
      </c>
      <c r="E45" s="117" t="s">
        <v>95</v>
      </c>
      <c r="F45" s="117" t="s">
        <v>84</v>
      </c>
      <c r="G45" s="65" t="s">
        <v>85</v>
      </c>
      <c r="H45" s="66">
        <v>45</v>
      </c>
      <c r="I45" s="72" t="s">
        <v>121</v>
      </c>
      <c r="J45" s="65" t="s">
        <v>87</v>
      </c>
      <c r="K45" s="67" t="s">
        <v>88</v>
      </c>
      <c r="L45" s="67" t="s">
        <v>89</v>
      </c>
      <c r="M45" s="67" t="s">
        <v>96</v>
      </c>
      <c r="N45" s="68"/>
      <c r="O45" s="69"/>
      <c r="P45" s="69"/>
      <c r="Q45" s="69"/>
      <c r="R45" s="69">
        <v>12500</v>
      </c>
      <c r="S45" s="69">
        <v>12500</v>
      </c>
      <c r="T45" s="69">
        <v>12500</v>
      </c>
      <c r="U45" s="69">
        <v>12500</v>
      </c>
      <c r="V45" s="69">
        <v>658.02</v>
      </c>
      <c r="W45" s="69">
        <f>(N45+O45+P45+Q45+R45+S45+T45+U45)*V45</f>
        <v>32901000</v>
      </c>
      <c r="X45" s="69">
        <f>W45*1.12</f>
        <v>36849120</v>
      </c>
      <c r="Y45" s="67" t="s">
        <v>91</v>
      </c>
      <c r="Z45" s="70" t="s">
        <v>92</v>
      </c>
      <c r="AA45" s="64"/>
      <c r="AB45" s="100"/>
      <c r="AC45" s="6"/>
    </row>
    <row r="46" spans="1:29" x14ac:dyDescent="0.2">
      <c r="A46" s="43" t="s">
        <v>38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0"/>
      <c r="O46" s="40"/>
      <c r="P46" s="40"/>
      <c r="Q46" s="40"/>
      <c r="R46" s="40"/>
      <c r="S46" s="40"/>
      <c r="T46" s="40"/>
      <c r="U46" s="40"/>
      <c r="V46" s="39"/>
      <c r="W46" s="41">
        <f>SUM(W45)</f>
        <v>32901000</v>
      </c>
      <c r="X46" s="41">
        <f>SUM(X45)</f>
        <v>36849120</v>
      </c>
      <c r="Y46" s="39"/>
      <c r="Z46" s="42"/>
      <c r="AA46" s="37"/>
      <c r="AB46" s="100"/>
      <c r="AC46" s="6"/>
    </row>
    <row r="47" spans="1:29" x14ac:dyDescent="0.2">
      <c r="A47" s="43" t="s">
        <v>34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0"/>
      <c r="O47" s="40"/>
      <c r="P47" s="40"/>
      <c r="Q47" s="40"/>
      <c r="R47" s="40"/>
      <c r="S47" s="40"/>
      <c r="T47" s="40"/>
      <c r="U47" s="40"/>
      <c r="V47" s="39"/>
      <c r="W47" s="41">
        <f>W46</f>
        <v>32901000</v>
      </c>
      <c r="X47" s="41">
        <f>X46</f>
        <v>36849120</v>
      </c>
      <c r="Y47" s="39"/>
      <c r="Z47" s="42"/>
      <c r="AA47" s="37"/>
      <c r="AB47" s="100"/>
      <c r="AC47" s="6"/>
    </row>
    <row r="48" spans="1:29" x14ac:dyDescent="0.2">
      <c r="A48" s="43" t="s">
        <v>31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2"/>
      <c r="O48" s="92"/>
      <c r="P48" s="92"/>
      <c r="Q48" s="92"/>
      <c r="R48" s="92"/>
      <c r="S48" s="92"/>
      <c r="T48" s="92"/>
      <c r="U48" s="92"/>
      <c r="V48" s="91"/>
      <c r="W48" s="93"/>
      <c r="X48" s="93"/>
      <c r="Y48" s="91"/>
      <c r="Z48" s="94"/>
      <c r="AA48" s="90"/>
      <c r="AB48" s="100"/>
      <c r="AC48" s="6"/>
    </row>
    <row r="49" spans="1:30" x14ac:dyDescent="0.2">
      <c r="A49" s="15" t="s">
        <v>29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2"/>
      <c r="P49" s="12"/>
      <c r="Q49" s="12"/>
      <c r="R49" s="12"/>
      <c r="S49" s="12"/>
      <c r="T49" s="12"/>
      <c r="U49" s="12"/>
      <c r="V49" s="11"/>
      <c r="W49" s="13"/>
      <c r="X49" s="13"/>
      <c r="Y49" s="11"/>
      <c r="Z49" s="14"/>
      <c r="AA49" s="114"/>
      <c r="AB49" s="100"/>
      <c r="AC49" s="6"/>
    </row>
    <row r="50" spans="1:30" ht="123" customHeight="1" x14ac:dyDescent="0.2">
      <c r="A50" s="75" t="s">
        <v>97</v>
      </c>
      <c r="B50" s="76" t="s">
        <v>98</v>
      </c>
      <c r="C50" s="75" t="s">
        <v>99</v>
      </c>
      <c r="D50" s="77" t="s">
        <v>100</v>
      </c>
      <c r="E50" s="78" t="s">
        <v>100</v>
      </c>
      <c r="F50" s="79" t="s">
        <v>101</v>
      </c>
      <c r="G50" s="79" t="s">
        <v>72</v>
      </c>
      <c r="H50" s="80">
        <v>100</v>
      </c>
      <c r="I50" s="76" t="s">
        <v>39</v>
      </c>
      <c r="J50" s="81" t="s">
        <v>65</v>
      </c>
      <c r="K50" s="81"/>
      <c r="L50" s="76" t="s">
        <v>102</v>
      </c>
      <c r="M50" s="82"/>
      <c r="N50" s="82"/>
      <c r="O50" s="82"/>
      <c r="P50" s="83"/>
      <c r="Q50" s="84">
        <f>13726683+5462918.21</f>
        <v>19189601.210000001</v>
      </c>
      <c r="R50" s="84">
        <v>33707840</v>
      </c>
      <c r="S50" s="84">
        <v>33707840</v>
      </c>
      <c r="T50" s="85"/>
      <c r="U50" s="85"/>
      <c r="V50" s="84"/>
      <c r="W50" s="86">
        <f t="shared" ref="W50" si="7">(P50+Q50+R50+S50+T50+U50)</f>
        <v>86605281.210000008</v>
      </c>
      <c r="X50" s="83">
        <f t="shared" ref="X50" si="8">W50*1.12</f>
        <v>96997914.955200016</v>
      </c>
      <c r="Y50" s="82"/>
      <c r="Z50" s="87">
        <v>2014</v>
      </c>
      <c r="AA50" s="81" t="s">
        <v>104</v>
      </c>
      <c r="AB50" s="35"/>
      <c r="AC50" s="36"/>
      <c r="AD50" s="115"/>
    </row>
    <row r="51" spans="1:30" ht="76.5" customHeight="1" x14ac:dyDescent="0.2">
      <c r="A51" s="81" t="s">
        <v>105</v>
      </c>
      <c r="B51" s="81" t="s">
        <v>98</v>
      </c>
      <c r="C51" s="81" t="s">
        <v>106</v>
      </c>
      <c r="D51" s="81" t="s">
        <v>107</v>
      </c>
      <c r="E51" s="81" t="s">
        <v>107</v>
      </c>
      <c r="F51" s="81" t="s">
        <v>108</v>
      </c>
      <c r="G51" s="75" t="s">
        <v>43</v>
      </c>
      <c r="H51" s="81">
        <v>50</v>
      </c>
      <c r="I51" s="81" t="s">
        <v>109</v>
      </c>
      <c r="J51" s="81" t="s">
        <v>65</v>
      </c>
      <c r="K51" s="81"/>
      <c r="L51" s="81" t="s">
        <v>102</v>
      </c>
      <c r="M51" s="81"/>
      <c r="N51" s="81"/>
      <c r="O51" s="81"/>
      <c r="P51" s="81"/>
      <c r="Q51" s="89">
        <v>13305500</v>
      </c>
      <c r="R51" s="89">
        <v>69420000</v>
      </c>
      <c r="S51" s="89">
        <v>69420000</v>
      </c>
      <c r="T51" s="89"/>
      <c r="U51" s="89"/>
      <c r="V51" s="89"/>
      <c r="W51" s="89">
        <f>Q51+R51+S51</f>
        <v>152145500</v>
      </c>
      <c r="X51" s="89">
        <f>W51*1.12</f>
        <v>170402960.00000003</v>
      </c>
      <c r="Y51" s="89"/>
      <c r="Z51" s="81">
        <v>2015</v>
      </c>
      <c r="AA51" s="81" t="s">
        <v>111</v>
      </c>
      <c r="AB51" s="35"/>
      <c r="AC51" s="36"/>
    </row>
    <row r="52" spans="1:30" x14ac:dyDescent="0.2">
      <c r="A52" s="15" t="s">
        <v>32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  <c r="O52" s="12"/>
      <c r="P52" s="12"/>
      <c r="Q52" s="12"/>
      <c r="R52" s="20"/>
      <c r="S52" s="20"/>
      <c r="T52" s="20"/>
      <c r="U52" s="20"/>
      <c r="V52" s="19"/>
      <c r="W52" s="21">
        <f>SUM(W50:W51)</f>
        <v>238750781.21000001</v>
      </c>
      <c r="X52" s="21">
        <f>SUM(X50:X51)</f>
        <v>267400874.95520005</v>
      </c>
      <c r="Y52" s="19"/>
      <c r="Z52" s="22"/>
      <c r="AA52" s="23"/>
      <c r="AB52" s="100"/>
      <c r="AC52" s="6"/>
    </row>
    <row r="53" spans="1:30" x14ac:dyDescent="0.2">
      <c r="A53" s="15" t="s">
        <v>30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2"/>
      <c r="O53" s="12"/>
      <c r="P53" s="12"/>
      <c r="Q53" s="12"/>
      <c r="R53" s="12"/>
      <c r="S53" s="12"/>
      <c r="T53" s="12"/>
      <c r="U53" s="12"/>
      <c r="V53" s="11"/>
      <c r="W53" s="13">
        <f>W52</f>
        <v>238750781.21000001</v>
      </c>
      <c r="X53" s="13">
        <f t="shared" ref="X53" si="9">W53*1.12</f>
        <v>267400874.95520005</v>
      </c>
      <c r="Y53" s="11"/>
      <c r="Z53" s="14"/>
      <c r="AA53" s="114"/>
      <c r="AB53" s="100"/>
      <c r="AC53" s="6"/>
    </row>
    <row r="54" spans="1:30" x14ac:dyDescent="0.2">
      <c r="A54" s="43" t="s">
        <v>31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2"/>
      <c r="O54" s="92"/>
      <c r="P54" s="92"/>
      <c r="Q54" s="92"/>
      <c r="R54" s="92"/>
      <c r="S54" s="92"/>
      <c r="T54" s="92"/>
      <c r="U54" s="92"/>
      <c r="V54" s="91"/>
      <c r="W54" s="93"/>
      <c r="X54" s="93"/>
      <c r="Y54" s="91"/>
      <c r="Z54" s="94"/>
      <c r="AA54" s="90"/>
      <c r="AB54" s="100"/>
      <c r="AC54" s="6"/>
    </row>
    <row r="55" spans="1:30" x14ac:dyDescent="0.2">
      <c r="A55" s="15" t="s">
        <v>33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2"/>
      <c r="P55" s="12"/>
      <c r="Q55" s="12"/>
      <c r="R55" s="12"/>
      <c r="S55" s="12"/>
      <c r="T55" s="12"/>
      <c r="U55" s="12"/>
      <c r="V55" s="11"/>
      <c r="W55" s="13"/>
      <c r="X55" s="13"/>
      <c r="Y55" s="11"/>
      <c r="Z55" s="14"/>
      <c r="AA55" s="114"/>
      <c r="AB55" s="100"/>
      <c r="AC55" s="6"/>
    </row>
    <row r="56" spans="1:30" ht="63.75" x14ac:dyDescent="0.2">
      <c r="A56" s="75" t="s">
        <v>103</v>
      </c>
      <c r="B56" s="76" t="s">
        <v>98</v>
      </c>
      <c r="C56" s="75" t="s">
        <v>99</v>
      </c>
      <c r="D56" s="77" t="s">
        <v>100</v>
      </c>
      <c r="E56" s="78" t="s">
        <v>100</v>
      </c>
      <c r="F56" s="88" t="s">
        <v>101</v>
      </c>
      <c r="G56" s="88" t="s">
        <v>72</v>
      </c>
      <c r="H56" s="80">
        <v>100</v>
      </c>
      <c r="I56" s="76" t="s">
        <v>39</v>
      </c>
      <c r="J56" s="81" t="s">
        <v>65</v>
      </c>
      <c r="K56" s="81"/>
      <c r="L56" s="76" t="s">
        <v>102</v>
      </c>
      <c r="M56" s="82"/>
      <c r="N56" s="82"/>
      <c r="O56" s="82"/>
      <c r="P56" s="83"/>
      <c r="Q56" s="109">
        <f>15861357.66+4932328.4</f>
        <v>20793686.060000002</v>
      </c>
      <c r="R56" s="84">
        <v>33707840</v>
      </c>
      <c r="S56" s="84">
        <v>33707840</v>
      </c>
      <c r="T56" s="85"/>
      <c r="U56" s="85"/>
      <c r="V56" s="84"/>
      <c r="W56" s="86">
        <f t="shared" ref="W56" si="10">(P56+Q56+R56+S56+T56+U56)</f>
        <v>88209366.060000002</v>
      </c>
      <c r="X56" s="83">
        <f t="shared" ref="X56" si="11">W56*1.12</f>
        <v>98794489.987200007</v>
      </c>
      <c r="Y56" s="82"/>
      <c r="Z56" s="87">
        <v>2014</v>
      </c>
      <c r="AA56" s="75" t="s">
        <v>127</v>
      </c>
    </row>
    <row r="57" spans="1:30" ht="51" x14ac:dyDescent="0.2">
      <c r="A57" s="82" t="s">
        <v>110</v>
      </c>
      <c r="B57" s="110" t="s">
        <v>98</v>
      </c>
      <c r="C57" s="81" t="s">
        <v>106</v>
      </c>
      <c r="D57" s="81" t="s">
        <v>107</v>
      </c>
      <c r="E57" s="81" t="s">
        <v>107</v>
      </c>
      <c r="F57" s="81" t="s">
        <v>108</v>
      </c>
      <c r="G57" s="75" t="s">
        <v>43</v>
      </c>
      <c r="H57" s="81">
        <v>50</v>
      </c>
      <c r="I57" s="81" t="s">
        <v>39</v>
      </c>
      <c r="J57" s="81" t="s">
        <v>65</v>
      </c>
      <c r="K57" s="75"/>
      <c r="L57" s="75" t="s">
        <v>102</v>
      </c>
      <c r="M57" s="75"/>
      <c r="N57" s="111"/>
      <c r="O57" s="111"/>
      <c r="P57" s="111"/>
      <c r="Q57" s="89"/>
      <c r="R57" s="89">
        <v>69420000</v>
      </c>
      <c r="S57" s="89">
        <v>69420000</v>
      </c>
      <c r="T57" s="111"/>
      <c r="U57" s="111"/>
      <c r="V57" s="111"/>
      <c r="W57" s="89">
        <f>Q57+R57+S57</f>
        <v>138840000</v>
      </c>
      <c r="X57" s="89">
        <f>W57*1.12</f>
        <v>155500800</v>
      </c>
      <c r="Y57" s="75"/>
      <c r="Z57" s="112">
        <v>2015</v>
      </c>
      <c r="AA57" s="75"/>
    </row>
    <row r="58" spans="1:30" x14ac:dyDescent="0.2">
      <c r="A58" s="43" t="s">
        <v>32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40"/>
      <c r="O58" s="40"/>
      <c r="P58" s="40"/>
      <c r="Q58" s="40"/>
      <c r="R58" s="40"/>
      <c r="S58" s="40"/>
      <c r="T58" s="40"/>
      <c r="U58" s="40"/>
      <c r="V58" s="39"/>
      <c r="W58" s="41">
        <f>SUM(W56:W57)</f>
        <v>227049366.06</v>
      </c>
      <c r="X58" s="41">
        <f>SUM(X56:X57)</f>
        <v>254295289.98720002</v>
      </c>
      <c r="Y58" s="39"/>
      <c r="Z58" s="42"/>
      <c r="AA58" s="37"/>
      <c r="AB58" s="100"/>
      <c r="AC58" s="6"/>
    </row>
    <row r="59" spans="1:30" x14ac:dyDescent="0.2">
      <c r="A59" s="43" t="s">
        <v>34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0"/>
      <c r="O59" s="40"/>
      <c r="P59" s="40"/>
      <c r="Q59" s="40"/>
      <c r="R59" s="40"/>
      <c r="S59" s="40"/>
      <c r="T59" s="40"/>
      <c r="U59" s="40"/>
      <c r="V59" s="39"/>
      <c r="W59" s="41">
        <f>W58</f>
        <v>227049366.06</v>
      </c>
      <c r="X59" s="41">
        <f>X58</f>
        <v>254295289.98720002</v>
      </c>
      <c r="Y59" s="39"/>
      <c r="Z59" s="42"/>
      <c r="AA59" s="37"/>
      <c r="AB59" s="100"/>
      <c r="AC59" s="6"/>
    </row>
  </sheetData>
  <protectedRanges>
    <protectedRange algorithmName="SHA-512" hashValue="gVZ3GofD/eail/TkcQgqgVWpCxqvP/z0X91m8QEO7+mJsnH628pgHkHR91Bxt5Apixa39QLAcjlejH3rtA95rw==" saltValue="Jp4RMlKrkYUD0d7WIC2iSQ==" spinCount="100000" sqref="D13:D19" name="Диапазон3_50_4_1" securityDescriptor="O:WDG:WDD:(A;;CC;;;S-1-5-21-1281035640-548247933-376692995-11259)(A;;CC;;;S-1-5-21-1281035640-548247933-376692995-11258)(A;;CC;;;S-1-5-21-1281035640-548247933-376692995-5864)"/>
    <protectedRange password="CA9C" sqref="B57 B56:F56 D57:F57" name="Диапазон3_16_1" securityDescriptor="O:WDG:WDD:(A;;CC;;;S-1-5-21-1281035640-548247933-376692995-11259)(A;;CC;;;S-1-5-21-1281035640-548247933-376692995-11258)(A;;CC;;;S-1-5-21-1281035640-548247933-376692995-5864)"/>
    <protectedRange password="CA9C" sqref="K56:K57 G56:J56 H57:J57" name="Диапазон3_16_1_1" securityDescriptor="O:WDG:WDD:(A;;CC;;;S-1-5-21-1281035640-548247933-376692995-11259)(A;;CC;;;S-1-5-21-1281035640-548247933-376692995-11258)(A;;CC;;;S-1-5-21-1281035640-548247933-376692995-5864)"/>
  </protectedRanges>
  <autoFilter ref="A9:AA59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1"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N9:U9"/>
    <mergeCell ref="Z7:Z8"/>
    <mergeCell ref="AA7:AA8"/>
    <mergeCell ref="M7:M8"/>
    <mergeCell ref="N7:U7"/>
    <mergeCell ref="V7:V8"/>
    <mergeCell ref="W7:W8"/>
    <mergeCell ref="X7:X8"/>
    <mergeCell ref="Y7:Y8"/>
  </mergeCells>
  <pageMargins left="0.70866141732283472" right="0.70866141732283472" top="0.74803149606299213" bottom="0.74803149606299213" header="0.31496062992125984" footer="0.31496062992125984"/>
  <pageSetup paperSize="8" scale="4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ДПЗ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</dc:creator>
  <cp:lastModifiedBy>Тусипкалиева Айгуль Мугиевна</cp:lastModifiedBy>
  <cp:lastPrinted>2015-11-30T04:09:15Z</cp:lastPrinted>
  <dcterms:created xsi:type="dcterms:W3CDTF">2015-08-24T07:09:18Z</dcterms:created>
  <dcterms:modified xsi:type="dcterms:W3CDTF">2015-12-03T12:09:48Z</dcterms:modified>
</cp:coreProperties>
</file>