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. ПЛАН ЗАКУПОК\Долгосрочный\"/>
    </mc:Choice>
  </mc:AlternateContent>
  <bookViews>
    <workbookView xWindow="0" yWindow="0" windowWidth="28800" windowHeight="11835"/>
  </bookViews>
  <sheets>
    <sheet name="ДПЗ 2022-2026 1из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'ДПЗ 2022-2026 1изм'!$A$9:$BM$49</definedName>
    <definedName name="атр">'[1]Атрибуты товара'!$A$4:$A$535</definedName>
    <definedName name="атрибут" localSheetId="0">#REF!</definedName>
    <definedName name="Инкотермс" localSheetId="0">'[2]Справочник Инкотермс'!$A$4:$A$14</definedName>
    <definedName name="Инкотермс">'[3]Справочник Инкотермс'!$A$4:$A$14</definedName>
    <definedName name="НДС" localSheetId="0">'[2]Признак НДС'!$B$3:$B$4</definedName>
    <definedName name="НДС">'[4]Признак НДС'!$B$3:$B$4</definedName>
    <definedName name="осн" localSheetId="0">#REF!</definedName>
    <definedName name="осн">'[4]Основание из одного источника'!$A$3:$A$55</definedName>
    <definedName name="основания150">'[5]Основание из одного источника'!$A$3:$A$60</definedName>
    <definedName name="Приоритет_закупок" localSheetId="0">#REF!</definedName>
    <definedName name="Приоритет_закупок">'[3]Приоритет закупок'!$A$3:$A$5</definedName>
    <definedName name="Способ_закупок" localSheetId="0">#REF!</definedName>
    <definedName name="Способ_закупок">'[3]Способы закупок'!$A$4:$A$11</definedName>
    <definedName name="Тип_дней">'[3]Тип дней'!$B$2:$B$3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66" i="1" l="1"/>
  <c r="AZ69" i="1"/>
  <c r="AZ86" i="1"/>
  <c r="AX86" i="1"/>
  <c r="AT86" i="1"/>
  <c r="AP86" i="1"/>
  <c r="AL86" i="1"/>
  <c r="AZ85" i="1"/>
  <c r="AX85" i="1"/>
  <c r="AT85" i="1"/>
  <c r="AP85" i="1"/>
  <c r="BA85" i="1" s="1"/>
  <c r="AL85" i="1"/>
  <c r="AZ75" i="1"/>
  <c r="BA75" i="1" s="1"/>
  <c r="AP75" i="1"/>
  <c r="AL75" i="1"/>
  <c r="AH75" i="1"/>
  <c r="BA86" i="1" l="1"/>
  <c r="AJ84" i="1"/>
  <c r="AZ84" i="1" s="1"/>
  <c r="BA84" i="1" s="1"/>
  <c r="AH84" i="1"/>
  <c r="AK84" i="1" l="1"/>
  <c r="BA69" i="1"/>
  <c r="AP69" i="1"/>
  <c r="AL69" i="1"/>
  <c r="AH69" i="1"/>
  <c r="AY10" i="1"/>
  <c r="AY18" i="1"/>
  <c r="AO63" i="1"/>
  <c r="AP63" i="1" s="1"/>
  <c r="AK63" i="1"/>
  <c r="AL63" i="1" s="1"/>
  <c r="AG63" i="1"/>
  <c r="AH63" i="1" s="1"/>
  <c r="AY62" i="1"/>
  <c r="AO62" i="1"/>
  <c r="AP62" i="1" s="1"/>
  <c r="AK62" i="1"/>
  <c r="AL62" i="1" s="1"/>
  <c r="AG62" i="1"/>
  <c r="AZ62" i="1" s="1"/>
  <c r="BA62" i="1" s="1"/>
  <c r="AY61" i="1"/>
  <c r="AO61" i="1"/>
  <c r="AP61" i="1" s="1"/>
  <c r="AK61" i="1"/>
  <c r="AL61" i="1" s="1"/>
  <c r="AG61" i="1"/>
  <c r="AY60" i="1"/>
  <c r="AO60" i="1"/>
  <c r="AP60" i="1" s="1"/>
  <c r="AK60" i="1"/>
  <c r="AL60" i="1" s="1"/>
  <c r="AG60" i="1"/>
  <c r="AY59" i="1"/>
  <c r="AO59" i="1"/>
  <c r="AP59" i="1" s="1"/>
  <c r="AK59" i="1"/>
  <c r="AL59" i="1" s="1"/>
  <c r="AG59" i="1"/>
  <c r="AH59" i="1" s="1"/>
  <c r="AZ58" i="1"/>
  <c r="BA58" i="1" s="1"/>
  <c r="AY58" i="1"/>
  <c r="AY57" i="1"/>
  <c r="AO57" i="1"/>
  <c r="AP57" i="1" s="1"/>
  <c r="AK57" i="1"/>
  <c r="AL57" i="1" s="1"/>
  <c r="AG57" i="1"/>
  <c r="AZ57" i="1" s="1"/>
  <c r="BA57" i="1" s="1"/>
  <c r="AO30" i="1"/>
  <c r="AP30" i="1" s="1"/>
  <c r="AK30" i="1"/>
  <c r="AL30" i="1" s="1"/>
  <c r="AG30" i="1"/>
  <c r="AH30" i="1" s="1"/>
  <c r="AO24" i="1"/>
  <c r="AP24" i="1" s="1"/>
  <c r="AK24" i="1"/>
  <c r="AL24" i="1" s="1"/>
  <c r="AG24" i="1"/>
  <c r="AH24" i="1" s="1"/>
  <c r="AY41" i="1"/>
  <c r="AO41" i="1"/>
  <c r="AP41" i="1" s="1"/>
  <c r="AK41" i="1"/>
  <c r="AL41" i="1" s="1"/>
  <c r="AG41" i="1"/>
  <c r="AY39" i="1"/>
  <c r="AO39" i="1"/>
  <c r="AP39" i="1" s="1"/>
  <c r="AK39" i="1"/>
  <c r="AL39" i="1" s="1"/>
  <c r="AG39" i="1"/>
  <c r="AY19" i="1"/>
  <c r="AO19" i="1"/>
  <c r="AP19" i="1" s="1"/>
  <c r="AK19" i="1"/>
  <c r="AL19" i="1" s="1"/>
  <c r="AG19" i="1"/>
  <c r="AZ19" i="1" s="1"/>
  <c r="BA19" i="1" s="1"/>
  <c r="AY11" i="1"/>
  <c r="AO11" i="1"/>
  <c r="AP11" i="1" s="1"/>
  <c r="AK11" i="1"/>
  <c r="AL11" i="1" s="1"/>
  <c r="AG11" i="1"/>
  <c r="AY48" i="1"/>
  <c r="AO48" i="1"/>
  <c r="AP48" i="1" s="1"/>
  <c r="AK48" i="1"/>
  <c r="AL48" i="1" s="1"/>
  <c r="AG48" i="1"/>
  <c r="AY43" i="1"/>
  <c r="AO43" i="1"/>
  <c r="AP43" i="1" s="1"/>
  <c r="AK43" i="1"/>
  <c r="AL43" i="1" s="1"/>
  <c r="AG43" i="1"/>
  <c r="AZ37" i="1"/>
  <c r="BA37" i="1" s="1"/>
  <c r="AY37" i="1"/>
  <c r="AY22" i="1"/>
  <c r="AO22" i="1"/>
  <c r="AP22" i="1" s="1"/>
  <c r="AK22" i="1"/>
  <c r="AL22" i="1" s="1"/>
  <c r="AG22" i="1"/>
  <c r="AY12" i="1"/>
  <c r="AZ12" i="1"/>
  <c r="BA12" i="1"/>
  <c r="AY13" i="1"/>
  <c r="AZ13" i="1"/>
  <c r="BA13" i="1"/>
  <c r="AY14" i="1"/>
  <c r="AG15" i="1"/>
  <c r="AH15" i="1" s="1"/>
  <c r="AK15" i="1"/>
  <c r="AL15" i="1" s="1"/>
  <c r="AO15" i="1"/>
  <c r="AP15" i="1" s="1"/>
  <c r="AY15" i="1"/>
  <c r="AY16" i="1"/>
  <c r="AG17" i="1"/>
  <c r="AH17" i="1" s="1"/>
  <c r="AK17" i="1"/>
  <c r="AO17" i="1"/>
  <c r="AP17" i="1" s="1"/>
  <c r="AY17" i="1"/>
  <c r="AY20" i="1"/>
  <c r="AZ20" i="1"/>
  <c r="BA20" i="1"/>
  <c r="AY21" i="1"/>
  <c r="AY23" i="1"/>
  <c r="AY25" i="1"/>
  <c r="AZ25" i="1"/>
  <c r="BA25" i="1"/>
  <c r="AY26" i="1"/>
  <c r="AZ26" i="1"/>
  <c r="BA26" i="1"/>
  <c r="AY27" i="1"/>
  <c r="AZ27" i="1"/>
  <c r="BA27" i="1"/>
  <c r="AY28" i="1"/>
  <c r="AZ28" i="1"/>
  <c r="BA28" i="1"/>
  <c r="AY29" i="1"/>
  <c r="AY31" i="1"/>
  <c r="AG32" i="1"/>
  <c r="AH32" i="1" s="1"/>
  <c r="AK32" i="1"/>
  <c r="AL32" i="1" s="1"/>
  <c r="AO32" i="1"/>
  <c r="AP32" i="1" s="1"/>
  <c r="AY32" i="1"/>
  <c r="AY33" i="1"/>
  <c r="AZ33" i="1"/>
  <c r="BA33" i="1"/>
  <c r="AY34" i="1"/>
  <c r="AZ34" i="1"/>
  <c r="BA34" i="1"/>
  <c r="AY35" i="1"/>
  <c r="AZ35" i="1"/>
  <c r="BA35" i="1"/>
  <c r="AY36" i="1"/>
  <c r="AY38" i="1"/>
  <c r="AY40" i="1"/>
  <c r="AY42" i="1"/>
  <c r="AY44" i="1"/>
  <c r="AY46" i="1"/>
  <c r="AZ46" i="1"/>
  <c r="BA46" i="1"/>
  <c r="AY47" i="1"/>
  <c r="AY49" i="1"/>
  <c r="AZ49" i="1"/>
  <c r="BA49" i="1"/>
  <c r="AY50" i="1"/>
  <c r="AZ50" i="1"/>
  <c r="BA50" i="1"/>
  <c r="AY51" i="1"/>
  <c r="AZ51" i="1"/>
  <c r="BA51" i="1"/>
  <c r="AY52" i="1"/>
  <c r="AZ52" i="1"/>
  <c r="BA52" i="1"/>
  <c r="AG53" i="1"/>
  <c r="AH53" i="1" s="1"/>
  <c r="AK53" i="1"/>
  <c r="AL53" i="1" s="1"/>
  <c r="AO53" i="1"/>
  <c r="AP53" i="1" s="1"/>
  <c r="AY53" i="1"/>
  <c r="AG54" i="1"/>
  <c r="AH54" i="1" s="1"/>
  <c r="AK54" i="1"/>
  <c r="AL54" i="1" s="1"/>
  <c r="AO54" i="1"/>
  <c r="AP54" i="1" s="1"/>
  <c r="AY54" i="1"/>
  <c r="AG55" i="1"/>
  <c r="AH55" i="1" s="1"/>
  <c r="AK55" i="1"/>
  <c r="AL55" i="1" s="1"/>
  <c r="AO55" i="1"/>
  <c r="AP55" i="1" s="1"/>
  <c r="AY55" i="1"/>
  <c r="AG56" i="1"/>
  <c r="AH56" i="1" s="1"/>
  <c r="AK56" i="1"/>
  <c r="AL56" i="1" s="1"/>
  <c r="AO56" i="1"/>
  <c r="AP56" i="1" s="1"/>
  <c r="AY56" i="1"/>
  <c r="AH57" i="1" l="1"/>
  <c r="AZ61" i="1"/>
  <c r="BA61" i="1" s="1"/>
  <c r="AZ54" i="1"/>
  <c r="BA54" i="1" s="1"/>
  <c r="AZ59" i="1"/>
  <c r="BA59" i="1" s="1"/>
  <c r="AH61" i="1"/>
  <c r="AZ32" i="1"/>
  <c r="BA32" i="1" s="1"/>
  <c r="AZ60" i="1"/>
  <c r="BA60" i="1" s="1"/>
  <c r="AH60" i="1"/>
  <c r="AH62" i="1"/>
  <c r="AZ41" i="1"/>
  <c r="BA41" i="1" s="1"/>
  <c r="AZ17" i="1"/>
  <c r="BA17" i="1" s="1"/>
  <c r="AZ11" i="1"/>
  <c r="AH19" i="1"/>
  <c r="AZ48" i="1"/>
  <c r="BA48" i="1" s="1"/>
  <c r="AZ39" i="1"/>
  <c r="BA39" i="1" s="1"/>
  <c r="AZ56" i="1"/>
  <c r="BA56" i="1" s="1"/>
  <c r="AZ22" i="1"/>
  <c r="BA22" i="1" s="1"/>
  <c r="AZ43" i="1"/>
  <c r="BA43" i="1" s="1"/>
  <c r="AH41" i="1"/>
  <c r="AH39" i="1"/>
  <c r="AH11" i="1"/>
  <c r="AH48" i="1"/>
  <c r="AH43" i="1"/>
  <c r="AH22" i="1"/>
  <c r="AZ55" i="1"/>
  <c r="BA55" i="1" s="1"/>
  <c r="AZ53" i="1"/>
  <c r="BA53" i="1" s="1"/>
  <c r="AL17" i="1"/>
  <c r="AZ15" i="1"/>
  <c r="BA15" i="1" s="1"/>
  <c r="AZ79" i="1"/>
  <c r="BA79" i="1" s="1"/>
  <c r="BA74" i="1"/>
  <c r="BA66" i="1" s="1"/>
  <c r="BA11" i="1" l="1"/>
  <c r="BA9" i="1" s="1"/>
  <c r="AZ9" i="1"/>
  <c r="E81" i="1"/>
  <c r="E78" i="1"/>
  <c r="E76" i="1"/>
  <c r="E72" i="1"/>
  <c r="E70" i="1"/>
  <c r="E67" i="1"/>
  <c r="AZ82" i="1"/>
  <c r="BA82" i="1" s="1"/>
  <c r="AZ83" i="1"/>
  <c r="BA83" i="1" s="1"/>
  <c r="AZ81" i="1" l="1"/>
  <c r="BA81" i="1" s="1"/>
  <c r="AZ80" i="1"/>
  <c r="BA80" i="1" s="1"/>
  <c r="BA78" i="1"/>
  <c r="AZ77" i="1"/>
  <c r="BA77" i="1" s="1"/>
  <c r="AZ76" i="1"/>
  <c r="BA76" i="1" s="1"/>
  <c r="BA73" i="1"/>
  <c r="AZ72" i="1"/>
  <c r="BA72" i="1" s="1"/>
  <c r="AP72" i="1"/>
  <c r="AL72" i="1"/>
  <c r="AH72" i="1"/>
  <c r="AZ71" i="1"/>
  <c r="BA71" i="1" s="1"/>
  <c r="AP71" i="1"/>
  <c r="AL71" i="1"/>
  <c r="AH71" i="1"/>
  <c r="AZ70" i="1"/>
  <c r="BA70" i="1" s="1"/>
  <c r="AP70" i="1"/>
  <c r="AL70" i="1"/>
  <c r="AH70" i="1"/>
  <c r="BA68" i="1"/>
  <c r="AP68" i="1"/>
  <c r="AL68" i="1"/>
  <c r="AH68" i="1"/>
  <c r="AZ67" i="1"/>
  <c r="AP67" i="1"/>
  <c r="AL67" i="1"/>
  <c r="AH67" i="1"/>
  <c r="BA64" i="1"/>
  <c r="AZ64" i="1"/>
  <c r="BA67" i="1" l="1"/>
  <c r="AZ87" i="1" l="1"/>
  <c r="BA87" i="1"/>
</calcChain>
</file>

<file path=xl/sharedStrings.xml><?xml version="1.0" encoding="utf-8"?>
<sst xmlns="http://schemas.openxmlformats.org/spreadsheetml/2006/main" count="1804" uniqueCount="401">
  <si>
    <t>АБП</t>
  </si>
  <si>
    <t>статья бюджета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</si>
  <si>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  <charset val="204"/>
      </rPr>
      <t>(необязательное поле)</t>
    </r>
  </si>
  <si>
    <t xml:space="preserve">zakup.sk.kz </t>
  </si>
  <si>
    <t>Причина исключения</t>
  </si>
  <si>
    <t>№ по Перечню</t>
  </si>
  <si>
    <t xml:space="preserve">Код по ЕНС ТРУ </t>
  </si>
  <si>
    <t>номер материала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</si>
  <si>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</si>
  <si>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</si>
  <si>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</si>
  <si>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Основание проведения закупок из одного источника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</si>
  <si>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</si>
  <si>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</si>
  <si>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</si>
  <si>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</si>
  <si>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</si>
  <si>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</si>
  <si>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</si>
  <si>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</si>
  <si>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</si>
  <si>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r>
      <t xml:space="preserve">Сроки выполнения работ, оказания услуг и работы </t>
    </r>
    <r>
      <rPr>
        <i/>
        <sz val="10"/>
        <rFont val="Times New Roman"/>
        <family val="1"/>
        <charset val="204"/>
      </rPr>
      <t>(заполнить одно из двух значений)</t>
    </r>
  </si>
  <si>
    <t>Условия оплаты</t>
  </si>
  <si>
    <t>Единица измерения</t>
  </si>
  <si>
    <t>Признак Рассчитать без НДС</t>
  </si>
  <si>
    <t>2022</t>
  </si>
  <si>
    <t>2023</t>
  </si>
  <si>
    <t>2024</t>
  </si>
  <si>
    <t>2025</t>
  </si>
  <si>
    <t>2026</t>
  </si>
  <si>
    <t>Общий объем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</si>
  <si>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</si>
  <si>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</si>
  <si>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</si>
  <si>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</si>
  <si>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</si>
  <si>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</si>
  <si>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</si>
  <si>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</si>
  <si>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</si>
  <si>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</si>
  <si>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</si>
  <si>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</si>
  <si>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Атрибут 2</t>
  </si>
  <si>
    <t>Атрибут 3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</si>
  <si>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</si>
  <si>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</si>
  <si>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</si>
  <si>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</si>
  <si>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</si>
  <si>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</si>
  <si>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</si>
  <si>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</si>
  <si>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</si>
  <si>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</si>
  <si>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</si>
  <si>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</si>
  <si>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</si>
  <si>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</si>
  <si>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</si>
  <si>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</si>
  <si>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</si>
  <si>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</si>
  <si>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</si>
  <si>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</si>
  <si>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</si>
  <si>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</si>
  <si>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</si>
  <si>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</si>
  <si>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</si>
  <si>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</si>
  <si>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</si>
  <si>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</si>
  <si>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</si>
  <si>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</si>
  <si>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</si>
  <si>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</si>
  <si>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</si>
  <si>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</si>
  <si>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</si>
  <si>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</si>
  <si>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</si>
  <si>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</si>
  <si>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</si>
  <si>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</si>
  <si>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</si>
  <si>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</si>
  <si>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</si>
  <si>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</si>
  <si>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</si>
  <si>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</si>
  <si>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</si>
  <si>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</si>
  <si>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</si>
  <si>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</si>
  <si>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</si>
  <si>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</si>
  <si>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</si>
  <si>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</si>
  <si>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</si>
  <si>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</si>
  <si>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</si>
  <si>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</si>
  <si>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</si>
  <si>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</si>
  <si>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</si>
  <si>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</si>
  <si>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</si>
  <si>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</si>
  <si>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</si>
  <si>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</si>
  <si>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</si>
  <si>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</si>
  <si>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</si>
  <si>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ТОВАРЫ</t>
  </si>
  <si>
    <t>ДДНГ</t>
  </si>
  <si>
    <t>Труба насосно-компрессорная</t>
  </si>
  <si>
    <t>ОТ</t>
  </si>
  <si>
    <t/>
  </si>
  <si>
    <t>ТПХ</t>
  </si>
  <si>
    <t>710000000</t>
  </si>
  <si>
    <t>Г.НУР-СУЛТАН, ЕСИЛЬСКИЙ РАЙОН, УЛ. Д. КУНАЕВА, 8</t>
  </si>
  <si>
    <t>11.2021</t>
  </si>
  <si>
    <t>KZ</t>
  </si>
  <si>
    <t>230000000</t>
  </si>
  <si>
    <t>г.Атырау, ст.Тендык, УПТОиКО</t>
  </si>
  <si>
    <t>DDP</t>
  </si>
  <si>
    <t>01.2022</t>
  </si>
  <si>
    <t>12.2024</t>
  </si>
  <si>
    <t>168 Тонна (метрическая)</t>
  </si>
  <si>
    <t>С НДС</t>
  </si>
  <si>
    <t>020240000555</t>
  </si>
  <si>
    <t>Труба гладкая высокотермичная насосно-компрессорная 73х5,5-К серостойкая10% .Назначение - насосно-компрессорная;Технические характеристики:Тип трубы - гладкая высокотермичная (НКМ);Диаметр условный наружный, мм - 73;Толщина стенки - 5,5;Группа прочности - К;Длина, м - 10;Дополнительные параметры - серостойкая 10%;Условия поставки:- каждая партия НКТ (1 партия – 10 тонн) должна быть укомплектованаодним коротким НКТ (муфтовая подвеска) для соединения планшайбы сколонной НКТ,  группы прочности К, длиной 0,9 м.- на резьбовые соединения НКТ (с двух сторон трубы) должна быть нанесенауниверсальная смазка типа РУСМА- должны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</si>
  <si>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281220.900.000028</t>
  </si>
  <si>
    <t>Штанга</t>
  </si>
  <si>
    <t>для глубинного штангового насоса</t>
  </si>
  <si>
    <t>Г.АТЫРАУ, УЛ.ВАЛИХАНОВА 1</t>
  </si>
  <si>
    <t>10.2021</t>
  </si>
  <si>
    <t>Атырауская область, г.Атырау, ст.Тендык, УПТОиКО</t>
  </si>
  <si>
    <t>796 Штука</t>
  </si>
  <si>
    <t>120240021112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</si>
  <si>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мм - 19;Длина, мм,  - 1000;Класс прочности - Д;Комплектация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</si>
  <si>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- 8000;Класс прочности - С;Комплектация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</si>
  <si>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- 8000;Класс прочности - Д;Комплектация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13877-96;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</si>
  <si>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- 8000;Класс прочности - С;Комплектация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</si>
  <si>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- 8000;Класс прочности - Д;Комплектация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происхождениетовара;Нормативно-техничесикй документ - ГОСТ 13877-96.</t>
  </si>
  <si>
    <t>Труба гладкая насосно-компрессорная 73х5,5-Д.Назначение - для эксплуатации нефтяных и газовых скважин;Технические характеристики:Диаметр условный наружный, мм - 73;Толщина стенки - 5,5;Группа прочности - Д;Длина, м - 10;Условия поставки:- каждая партия НКТ (1 партия – 5 тонн) должна быть укомплектована однимкоротким НКТ (муфтовая подвеска) для соединения планшайбы с колонной,группы прочности Д, длиной, м - 0,9;- - - на резьбовые соединения НКТ (с двух сторон трубы) должна бытьнанесена универсальная смазка типа РУСМА;-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</si>
  <si>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Труба насосно-компрессорная В-73х5,5-К серостойкая 10%.Назначение - для эксплуатации нефтяных и газовых скважин;Технические характеристики:Тип трубы - высаженная наружу концами (В);Диаметр условный наружный, мм - 73;Толщина стенки - 5,5;Группа прочности - К;Длина, м - 10;Дополнительные параметры - серостойкая 10%;Условия поставки:- каждая партия НКТ (1 партия – 10 тонн) должна быть укомплектованаодним коротким НКТ (муфтовая подвеска) для соединения планшайбы сколонной НКТ,  группы прочности К(высаженная наружу концами), длиной 0,9м.- на резьбовые соединения НКТ (с двух сторон трубы) должна быть нанесенауниверсальная смазка типа РУСМА-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</si>
  <si>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Труба гладкая насосно-компрессорная НКТ 89х6,5 Д.Назначение - для эксплуатации нефтяных и газовых скважин;Технические характеристики:Тип трубы - гладкая;Диаметр условный наружный, мм - 89;Толщина стенки - 6,5;Группа прочности - Д;Длина, м - 10;Условия поставки:- каждая партия НКТ (1 партия – 7 тонн) должна быть укомплектована однимкоротким НКТ (муфтовая подвеска) для соединения планшайбы с колоннойНКТ,  группы прочности К, длиной, м - 0,9;- на резьбовые соединения НКТ (с двух сторон трубы) должна быть нанесенауниверсальная смазка типа РУСМА;-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</si>
  <si>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- 1000;Класс прочности - С;Комплектация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</si>
  <si>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м, - 22;Длина, мм - 1000;Класс прочности - С;Комплектация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13877-96;</t>
  </si>
  <si>
    <t>Штанга насосная стальная с соединительными муфтами.Назначение - для передачи движения от наземного привода к скважиннымплунжерным или винтовым насосам;Техничнеские характеристики:Тип штанги - ШН;Условный размер, мм - 25;Длина штанги, мм - 8000;Группа прочности - Д;Комплектация - с навинченной на один конец соединительной муфтой МШ25,класса - Т;В транспортных пакетах;Должен поставляться в соответствующей упаковке, недопускающейповреждения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</si>
  <si>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ШН-19.Назначение - для передачи возвратно-поступательного движения к плунжерускважинного насоса или вращательногодвижения к ротору винтового насоса.Насосные штанги с наружной резьбой на обоих концах с высаженнымиголовками, с соединительной муфтой;Технические характеристики:Условный диаметр, м - 19;Длина, мм - 8000;Класс прочности - Д Супер;Марка стали - 15Х2ГМФ по ГОСТ 1050;Комплектация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</si>
  <si>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839 Комплект</t>
  </si>
  <si>
    <t>Штанга насосная ШН19-8000 со скребками и центраторами.Назначение - для передачи движения от наземного привода к скважиннымплунжерным или винтовым насосам и для борьбы с асфальтосмолопарафиновымиотложениями (АСПО);Технические характеристики:Тип штанги - штанга насосная;Условный диаметр, мм - 19;Длина, мм - 8000;Класс прочности - «Д»;Комплектация - со скребками и центраторами, с навинченной на один конецсоединительной муфтой, мм - 19;Характеристики центраторов:Подвижные скребки устанавливаются (защелкиваются) между неподвижными ипрепятствуют отложению парафина и смол на теле шланги, для работы вколонне НКТ - 73х5,5;Технические характеристики:Количество скребков:Подвижных - 6;Неподвижных - 7;Конструктивные исполнения:- Неподвижные скребки-центраторы;- Подвижные скребки;Материал - высокопрочный стеклонаполненный полиамид;Стойкость к коррозии - любые пластовые условия, в том числесодержащиесероводород и с температурой, С - до плюс 110;Коэффициенты трения:- статический - 0,15;- динамический - 0,11;Прочность посадки на сдвиг, тн - 2-2,2;Прочности скребка на сжатие, тн - 8,8 - 12,7;В одном комплекте - по 80шт. штанги;В комплекте штанговращатель с тросовым приводом предназначен дляповорота штанговой колонны при добыче нефти скважинными штанговыминасосами.Допустимый крутящий момент, кгс/м, не менее - 12;Допустимая статистическая нагрузка на штанговращатель, кгс - 18000;Допустимая глубина скважины, м, не более - 2500;Допустимая масса штанговой колонны, кг, не более - 15000;Максимальное усилие на поворотном рычаге, кгс, не более - 5;Угол поворота штанговой колонны за один двойной ход, град - 2С;Длина троса, мм - 4920;Масса, кг, не более - 25;Габаритные размеры, мм (ДхШхВ) не более - 388х182х125;В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</si>
  <si>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возвратно-поступательного движения к плунжерускважинного насоса или вращательногодвижения к ротору винтового насоса.Насосные штанги с наружной резьбой на обоих концах с высаженнымиголовками, с соединительной муфтой.Технические характеристики:Условный диаметр, м - 22;Длина, мм - 8000;Класс прочности - Д Супер;Марка стали - 15Х2ГМФ (по ГОСТ 1050);Комплектация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</si>
  <si>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- 1000;Класс прочности - Д;Комплектация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</si>
  <si>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- 1500;Класс прочности - Д;Комплектация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</si>
  <si>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- 1500;Класс прочности - Д;Комплектация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</si>
  <si>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242011.100.010002</t>
  </si>
  <si>
    <t>Труба для нефтеперерабатывающей и нефтехимической промышленности</t>
  </si>
  <si>
    <t>стальная, диаметр 101-150 мм</t>
  </si>
  <si>
    <t>Труба стальная бесшовная горячедеформированная 114х6мм Ст.20.Технические характеристики:Диаметр наружный, мм - 114;Толщина стенки, мм - 6;Марка стали - Ст.20;Изоляция - нет;Условия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;Нормативно-технический документ - ГОСТ 8732-78.</t>
  </si>
  <si>
    <t>242011.100.010003</t>
  </si>
  <si>
    <t>стальная, диаметр 151-200 мм</t>
  </si>
  <si>
    <t>Труба стальная бесшовная горячедеформированная 159х6мм Ст.20.Технические характеристики:Диаметр наружный, мм - 159;Толщина стенки, мм - 6;Марка стали - Ст. 20;Изоляция - нет;Условия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оборудования;Нормативно-технический документ - ГОСТ 8732-78.</t>
  </si>
  <si>
    <t>242011.100.010001</t>
  </si>
  <si>
    <t>стальная, диаметр 51-100 мм</t>
  </si>
  <si>
    <t>Труба стальная бесшовная горячедеформированная 89х5мм Ст.20.Назначение - водогазопроводная;Технические характеристики:Диаметр наружный, мм - 89;Толщина стенки, мм - 5;Марка стали - Ст.20;Нормативно-технический документ - ГОСТ 8732-78.</t>
  </si>
  <si>
    <t>242011.100.010004</t>
  </si>
  <si>
    <t>стальная, диаметр 201-250 мм</t>
  </si>
  <si>
    <t>Труба стальная бесшовная горячедеформированная 219х8мм Ст.20.Технические характеристики:Диаметр наружный, мм - 219;Толщина стенки, мм - 8;Марка стали - Ст.20;Изоляция - нет;Условия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;Нормативно-технический документ - ГОСТ 8732-78.</t>
  </si>
  <si>
    <t>281220.900.000038</t>
  </si>
  <si>
    <t>Стабилизатор</t>
  </si>
  <si>
    <t>для насосной штанги</t>
  </si>
  <si>
    <t xml:space="preserve">Муфта-центратор для НШ-19мм
Назначение:- для предохранения труб НКТ и штанговых муфт от повышенного износа; - для центрирования штанг в скважине;
Диапазон температур добываемой пластовой жидкости в скважинных условиях– от 25С до 120С;
Технические характеристики:
Тип центратора -  ЦШ;
Диаметр штанги, мм - 19х19;
Условный размер штанг – ШН19;
Не вращающиеся штанговые центраторы состоят из двух частей:
1) вала центратора, который вращается вместе со штангами;
а) вал центратора:
Марка стали – 40;
Условный размер резьбы - для ШН-19;
Внешний диаметр вала, мм – 32;
Длина, мм, не более – 280;
Длина верхней части, мм – 100;
Вес, кг, не более – 3;
2) неподвижного высокопрочного пластмассового протектора;
б) протектор:Материал - модифицированный полиамид;
Диаметр НКТ по ГОСТ 633-80, мм – 73;
Внешний диаметр протектора, мм, не менее - 50, но не более – 57;
Длина протектора, мм – 120;Вес, кг, не более - 0,5;
Поставщик предоставляет гарантию на качество на весь объём Товара втечение 12 месяцев от даты ввода в эксплуатацию Товара, но не более 24месяцев от даты поставки
</t>
  </si>
  <si>
    <t>242013.900.010113</t>
  </si>
  <si>
    <t>Труба общего назначения</t>
  </si>
  <si>
    <t>стальная, диаметр 251-300 мм</t>
  </si>
  <si>
    <t>Труба стальная бесшовная горячедеформированная.Назначение - бесшовная горячедеформированная;Технические характеристики:Диаметр наружный,  мм - 273;Толщина стенки,  мм - 8;Марка стали - Ст. 20;Изоляция - нет;Должен поставляться в соответствующей упаковке,  не допускающейповреждения;Нормативно-технический документ - ГОСТ 8732-78.</t>
  </si>
  <si>
    <t>242013.900.010114</t>
  </si>
  <si>
    <t>стальная, диаметр 301-350 мм</t>
  </si>
  <si>
    <t>Труба стальная бесшовная горячедеформированная 325х10мм Ст.20.Технические характеристики:Диаметр наружный, мм - 325;Толщина стенки, мм - 10;Марка стали - Ст. 20;Условия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оборудования;Нормативно-технический документ - ГОСТ 8732-78.</t>
  </si>
  <si>
    <t>281331.000.000133</t>
  </si>
  <si>
    <t>Шток</t>
  </si>
  <si>
    <t>для насоса жидкостей</t>
  </si>
  <si>
    <t>Устьевой  шток - представляет собой  стержень с резьбой на двух концах имуфтой с одной стороны.Назначение - соединение колонны штанг с наземным приводом штанговойустановки. В верхней части устьевой шток соединяется через траверсу сгибкой  подвеской  колонны штанг, а в  нижней - с колонной штанг.Устьевой шток проходит через уплотнение устьевого оборудования.Технические характеристики:Условный диаметр рабочей поверхности, мм - 31,8;Размер резьбы штанги, мм - 22;Длина, мм - 7500;Марка стали - 40;Условия поставки:- должен поставляться с сертификатом и другими документами,удостоверяющим происхождение товара;- с соответствующей упаковкой, не допускающей повреждения оборудования;Нормативно-технический документ - ГОСТ 31825-2012.</t>
  </si>
  <si>
    <t>РАБОТЫ</t>
  </si>
  <si>
    <t>331212.310.000000</t>
  </si>
  <si>
    <t>Работы по ремонту/модернизации насосного оборудования</t>
  </si>
  <si>
    <t>г.Атырау, ул.Валиханова, 1</t>
  </si>
  <si>
    <t>Атырауская область,</t>
  </si>
  <si>
    <t xml:space="preserve"> "Ембімұнайгаз" АҚ-ның сораптарын жөндеу және техникалық қызмет көрсету</t>
  </si>
  <si>
    <t>Техническое обслуживание и ремонт мультифазных насосов для АО "Эмбамунайгаз"</t>
  </si>
  <si>
    <t>УСЛУГИ</t>
  </si>
  <si>
    <t>2.4.4.2. Услуги по перевозке пассажиров, контрактный</t>
  </si>
  <si>
    <t>841112.900.000021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</si>
  <si>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</si>
  <si>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""Эмбамунайгаз"</t>
  </si>
  <si>
    <t>г.Атырау, ул.Валиханова,1</t>
  </si>
  <si>
    <t>Атырауская область, г.Атырау</t>
  </si>
  <si>
    <t>"Ембімұнайгаз" АҚ басқарма аппаратына жолаушыларды тасымалдау бойынша автомобілды көлікпен қызмет көрсету</t>
  </si>
  <si>
    <t>ПТД-ОИТ</t>
  </si>
  <si>
    <t>611011.200.000000</t>
  </si>
  <si>
    <t>Услуги телефонной связи</t>
  </si>
  <si>
    <t>Услуги связи АО "Эмбамунайгаз"</t>
  </si>
  <si>
    <t>ТКП</t>
  </si>
  <si>
    <t>11-1-1-8</t>
  </si>
  <si>
    <t>"Ембімұнайгаз" АҚ-на байланыс қызметін көрсету</t>
  </si>
  <si>
    <t>611042.100.000000</t>
  </si>
  <si>
    <t>Услуги по доступу к Интернету</t>
  </si>
  <si>
    <t>Услуги по организации доступа к сети Интернет по выделенному каналу АО "Эмбамунайгаз"</t>
  </si>
  <si>
    <t>"Ембімұнайгаз" АҚ-на бөлінген арна бойынша Интернет жүйесіне кіруді ұйымдастыру жөніндегі қызметтері</t>
  </si>
  <si>
    <t>331319.100.000001</t>
  </si>
  <si>
    <t>Услуги по техническому обслуживанию сетей и оборудования связи</t>
  </si>
  <si>
    <t>Услуги по техническому обслуживанию телекоммуникационной  инфраструктуры АО "Эмбамунайгаз"</t>
  </si>
  <si>
    <t>Атырауская область</t>
  </si>
  <si>
    <t>"Ембімұнайгаз" АҚ  телекоммуникациялық инфрақұрылымдарға техникалық қызметті көрсету қызметтері</t>
  </si>
  <si>
    <t>331229.900.000009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</si>
  <si>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</si>
  <si>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Услуги по сопровождению АСУП АО "Эмбамунайгаз"</t>
  </si>
  <si>
    <t>"Ембімұнайгаз" АҚ-на АСУП-қа қызмет көрсету бойынша қызметтер</t>
  </si>
  <si>
    <t>ПТД-САП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</si>
  <si>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</si>
  <si>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</si>
  <si>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средств автоматики АО "Эмбамунайгаз"</t>
  </si>
  <si>
    <t xml:space="preserve">"Ембімұнайгаз" АҚ автоматика жабдықтарына техникалық қызмет көрсету бойынша қызметтер </t>
  </si>
  <si>
    <t xml:space="preserve">Услуги по техническому обслуживанию системы дистанционного управления скважиной АО "Эмбамунайгаз" </t>
  </si>
  <si>
    <t>12.2023</t>
  </si>
  <si>
    <t xml:space="preserve">"Ембімұнайгаз АҚ" ұңғымаларды қашықтықтан басқару жүйесіне техникалық қызметтер көрсету бойынша жұмыстар </t>
  </si>
  <si>
    <t>Услуги по техническому обслуживанию коммерческого узла учета нефти АО "Эмбамунайгаз"</t>
  </si>
  <si>
    <t xml:space="preserve">"Ембімұнайгаз АҚ"    коммерциялық мұнайды есепке алу торабының техникалық қызмет көрсету қызметтері </t>
  </si>
  <si>
    <t>Услуги по техническому сопровождению системы сбора производственных данных АО "Эмбамунайгаз"</t>
  </si>
  <si>
    <t xml:space="preserve">"Ембімұнайгаз" АҚ-ның өндірістік деректер жинау жүйесіне техникалық қызметтер көрсету бойынша қызметтер 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</si>
  <si>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</si>
  <si>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</si>
  <si>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АБК АО "Эмбамунайгаз"</t>
  </si>
  <si>
    <t xml:space="preserve">"Ембімұнайгаз" АҚ АБК қауіпсіздік жүйесіне техникалық қызмет көрсету бойынша қызметтер </t>
  </si>
  <si>
    <t>Услуги по техническому обслуживанию систем безопасности УЭМЭ, УПТОиКО АО "Эмбамунайгаз"</t>
  </si>
  <si>
    <t xml:space="preserve">ЕМЭБ, ӨТҚжЖКБ  қауіпсіздік жүйесіне техникалық қызмет көрсету бойынша қызметтер </t>
  </si>
  <si>
    <t>ИТОГО</t>
  </si>
  <si>
    <t>ДОУП</t>
  </si>
  <si>
    <t>ПТД СГМ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</si>
  <si>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</si>
  <si>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</si>
  <si>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</si>
  <si>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</si>
  <si>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</si>
  <si>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</si>
  <si>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</si>
  <si>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</si>
  <si>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</si>
  <si>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</si>
  <si>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</si>
  <si>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</si>
  <si>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</si>
  <si>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</si>
  <si>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</si>
  <si>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</si>
  <si>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</si>
  <si>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</si>
  <si>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</si>
  <si>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</si>
  <si>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</si>
  <si>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</si>
  <si>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</si>
  <si>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</si>
  <si>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</si>
  <si>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</si>
  <si>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22500000</t>
  </si>
  <si>
    <t>22600000</t>
  </si>
  <si>
    <t>22600002</t>
  </si>
  <si>
    <t>22600004</t>
  </si>
  <si>
    <t>22600006</t>
  </si>
  <si>
    <t>22600008</t>
  </si>
  <si>
    <t>22600010</t>
  </si>
  <si>
    <t>Услуги фиксированной местной, междугородней, международной телефонной связи</t>
  </si>
  <si>
    <t>Услуги, направленные на предоставление доступа к Интернету узкополосному по сетям проводным</t>
  </si>
  <si>
    <t>1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</si>
  <si>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</si>
  <si>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</si>
  <si>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</si>
  <si>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</si>
  <si>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</si>
  <si>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</si>
  <si>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</si>
  <si>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</si>
  <si>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</si>
  <si>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</si>
  <si>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</si>
  <si>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242012.200.010026</t>
  </si>
  <si>
    <t>09.2021</t>
  </si>
  <si>
    <t>ЗКС</t>
  </si>
  <si>
    <t>Основной долгосрочный план закупок ТРУ на 2022-2026 годы (долгосрочный)</t>
  </si>
  <si>
    <t>ДПЗ №120240021112-ПЗ-2022 от 03.11.2021г., утвержден решением директора департамента ДПиОЗ Жылкайдаровым М.О.</t>
  </si>
  <si>
    <t>289939.830.000000</t>
  </si>
  <si>
    <t>Установка</t>
  </si>
  <si>
    <t>для замера дебита нефти и учета попутного газа, автоматизированная</t>
  </si>
  <si>
    <t xml:space="preserve"> 01.2022</t>
  </si>
  <si>
    <t>235200000</t>
  </si>
  <si>
    <t>Атырауская область, Макатский р/н. НГДУ "Доссормунайгаз"</t>
  </si>
  <si>
    <t>10.2024</t>
  </si>
  <si>
    <t>233600000</t>
  </si>
  <si>
    <t>Атырауская область, Жылыойский р/н. НГДУ "Жылыоймунайгаз"</t>
  </si>
  <si>
    <t>234800000</t>
  </si>
  <si>
    <t>Атырауская область, Кзылкугинский р/н. НГДУ "Кайнармунайгаз"</t>
  </si>
  <si>
    <t>Установка автоматозированная групповая замерная.Назначение - для автоматических измерений массы и среднего массовогорасхода сепарированной сырой нефти, сепарированной обезвоженной нефти,объема и объемного расхода свободного нефтяного газа, извлекаемых изнедр с передачей информации в диспетчерские пункты по радиоканалу сприменением технологии беспроводной передачи данных (предусмотретьсовместимую связь, имеющуюся на объекте у Заказчика).Принцип работы АГЗУ основана на принципе прямого измерения разделенныхпотоков газа и жидкости массовыми кориолисовыми расходомерами иопределения обводненности продукции скважин.Целью внедрения АГЗУ является:1) оптимизация и повышение эффективности управления производственнымипроцессами добычи нефти;2) повышение надёжности и безопасности работы нефтепромысловогооборудования;3) сокращение простоев и экологических рисков;4) улучшение и облегчение условий работы обслуживающего персонала,снижение эксплуатационных расходов;5) своевременное представление технологической информации по учетудобываемой жидкости, нефти, газа и воды техническому персоналу.6) в комплекте железобетонными плитами под основания.Перечень работ:Потенциальный поставщик должен обеспечить:1) поставку комплекта установки, в том числе ЗИП;2) строительно-монтажные работы по части автоматики;3) пуско-наладочные работы, ввод АГЗУ в эксплуатацию;4) организовать беспроводную связь в АРМ оператора;5) эксплуатационную документацию;6) методику поверки установки;7) обучение обслуживающего персонала;8) гарантийное сопровождение Системы в течение 12 месяцев, с даты вводав эксплуатацию.Состав оборудования:Комплектация АГЗУ:- в комплекте железобетонными плитами под основания;- блок технологический с трубопроводной обвязкой, сепарационно-измерительной емкостью, измерительными приборами, системами отопления,освещения, сигнализации и вентиляции;- на линии жидкости и газа должны быть установлены кориолисовыерасходомеры с техническими характеристиками:- Для линии жидкостиКориолисовый массовый расходомер прямотрубный с двумя измерительнымитрубками (36,68 мм каждая);Первичный преобразователь:Материал измер. трубы - нерж. сталь UNS S31803;Обработка измер. трубы - стандартная;Подсоединение - DN50 PN40;Форма подсоединения - B1 по EN1092-1;Внешний корпус - нержавеющая сталь 304L;Взрывозащита - Ex, маркировка на конвертере;Исполнение - компактное;Калибровка - 3 точки массового расхода;Тип конвертера - компактный;Для применения - в Казахстане;Конвертер сигналов:Тип - компактный;Напряжение питания - 100-230;Взрывозащита - 2Ex de ia IIC T6...T1 Gb;Кабельные вводы: 2 x М20x1,5, металлические + Ex d заглушка;Язык ЖК дисплея - русский;Диагностика процесса - стандартная;Корпус конвертера - литой алюминий с покрытием;Выходы базового модуля IO - RS 485 Modbus;Выходы 1-го модуля IO - 4-20 мА, активный;Выходы 2-го модуля IO - импульсный, активный;Функции измерения - стандартная + концентрация;Функции:2 встроенных 8-значных счетчика (например, для суммирования объемногоили массового расхода в нужных единицах измерения);Встроенная самодиагностика и проверка функционирования: измерительногоустройства, процесса измерения, измеренного значения, стабилизации;ЖК-дисплей с белой подсветкой.Размер - 128x64 пикселей, размеры 59 x 31 мм = 2,32"" x 1,22"";Дисплей поворачивается с шагом 90°;4 оптических кнопки для управления конвертером сигналов безнеобходимости вскрытия корпуса;Диагностика первичного преобразователя:Параметры первичного преобразователя, уровень возбуждения, частотаизмерительной трубы, 2-фазный сигнал, полное сопротивление обмоткивозбуждения, повреждение изоляции, обрыв цепи, превышение максимальногорасхода, рабочая температура;Самодиагностика электроники первичного преобразователя:Температура электроники, входной сигнал, предусилитель мощности;Конвертер и входные/выходные сигналы:Контроль шины данных, подключения токовых выходов, температураэлектроники, падение напряжения, целостность параметров и данных.Измерение концентрации:Функция контроля вовлеченного газа EGM для стабильной работы смногофазными средами.Температура измер. среды - от минус 40 до плюс 130ºС;Температура окруж. среды - от минус 40 до плюс 55ºС;Пылевлагозащита - IP67;Основная погрешность - 0,15% - для жидкости; 0,5% - для газа;Межповерочный интервал - 5 лет;Вес расходомера, кг, не более - 60;Монтажная длина, мм - 862;Высота, мм, не более - 328;Для линии газа;V образная конструкция с двумя измерительными трубками (16,61 ммкаждая);Первичный преобразователь;Материал измер. трубы - нерж. сталь 316/316L;Обработка измер. трубы - стандартная;Подсоединение - DN25 PN40;Форма подсоединения - B1 по EN1092-1;Конструкция - удлиненная стойка;Взрывозащита - Ex, маркировка на конвертере;Исполнение - компактное;Калибровка - 3 точки массового расхода;Расширенные опции - разрывной диск, для газа &gt; 10 бар;Тип конвертера - компактный;Для применения - в Казахстане;Конвертер сигналов;Тип - компактный;Напряжение питания - 100 - 230  V AC;Взрывозащита - 2Ex de ia IIC T6...T1 Gb;Кабельные вводы - 2 x М20x1,5, металлические + Ex d заглушка;Язык ЖК дисплея - русский;Диагностика процесса - стандартная;Корпус конвертера - литой алюминий с покрытием;Выходы базового модуля IO - RS 485 Modbus;Выходы 1-го модуля IO - 4-20 мА, активный;Выходы 2-го модуля IO - импульсный, активный;Функции:2 встроенных 8-значных счетчика (например, для суммирования объемногоили массового расхода в нужных единицах измерения);Встроенная самодиагностика и проверка функционирования: измерительногоустройства, процесса измерения, измеренного значения, стабилизации;ЖК-дисплей с белой подсветкой.Размер - 128 x 64 пикселей, размеры 59 x 31 мм = 2,32"" x 1,22"".Дисплей поворачивается с шагом 90°;4 оптических кнопки для управления конвертером сигналов безнеобходимости вскрытия корпуса;Диагностика первичного преобразователя:Параметры первичного преобразователя, уровень возбуждения, частотаизмерительной трубы, 2-фазный сигнал, полное сопротивление обмоткивозбуждения, повреждение изоляции, обрыв цепи, превышение максимальногорасхода, рабочая температура;Самодиагностика электроники первичного преобразователя:Температура электроники, входной сигнал, предусилитель мощности;Конвертер и входные/выходные сигналы:Контроль шины данных, подключения токовых выходов, температураэлектроники, падение напряжения, целостность параметров и данных.Измерение концентрации:Функция контроля вовлеченного газа EGM для стабильной работы смногофазными средами.Температура  измер. среды: - от минус 50 до плюс 230ºС;Температура окруж. среды: - от минус 40 до плюс 55ºС;Пылевлагозащита - IP67;Основная погрешность - 0,1% - для жидкости; 0,35% - для газа;Межповероч. интервал - 5 лет;Вес расходомера, кг, не более - 24;Монтажная длина, мм - 600;Высота, мм, не более - 660;Приборы комплектуются следующей документацией:- инструкция по эксплуатации на русском языке;- паспорт на прибор;- копия сертификата об утверждении типа средств измерений на территорииРК с описанием типа;- сертификат калибровки;- методика поверки;- разрешение на применениеп</t>
  </si>
  <si>
    <t>Установка автоматозированная групповая замерная.Назначение - для периодического измерения количества жидкости,добываемой из малодебитных скважин (от 1 до 120 м3/сут.), определениядебита по заданной программе и контроля за работой скважин;СОСТАВ ОБОРУДОВАНИЯ:Комплектность АГЗУ:1) блок технологический с трубопроводной обвязкой, измерительнымиприборами, системами отопления, освещения, сигнализации и вентиляции;2) На линии жидкости должен быть установлен в качестве измерителясчетчик жидкости камерный /СКЖ/ пропускной способностью до 120 м3/сут. ирабочим давлением до 4 МПа.3) влагомер для определения процента обводненности с техническимихарактеристиками:- диапазон измерения объемной доли воды, % - от 0,01 до 99,9;- предел допускаемой погрешности измерения объемной доли воды вдиапазоне, % - от 0 до 50, не более - 0,4;- в диапазоне, % - от 50 до 100, не более - 1,5;- Максимальное рабочее давление, МПа - 4;- Диапазон температур рабочей среды, С - от 0 до плюс 90;- Диапазон температуры окружающей среды, С - от минус 50 до плюс 55;- Содержание свободного газа в общем объеме жидкости, %, не более - 10;- Габаритные размеры, мм, не более - 995х310х240;- Датчик УМФ - 700 (уровнемер межфазный);- Измерительная камера с ответными фланцами;- Обратный клапан.4. Установки состоят из двух блоков: технологического и аппаратурного.Блоки изготовлены из трехслойных металлических панелей типа «сэндвич» сутеплителем из пенополиуретана или из базальтового утеплителя.- блок контроля и управления в составе станции управления, системамиотопления, освещения, сигнализации и вентиляции;- диаметр условного прохода входных трубопроводов, мм, не менее - 100;- беспроводная связь в системе сбора информации должна быть организованас применением оборудования радио (абонентский модуль с панельнойантенной);- антенная мачта радиотелеметрии высотой, м, не менее - 6;- разъем с подключенным к контроллеру коммуникационным каналом;- блок питания радиооборудования;- дополнительно Исполнитель должен предоставить групповой ЗИП в составе:- контроллер, шт - 1;- абонентский модуль с блоком грозозащиты, шт - 1;- панельная антенна, шт - 1;- датчик давления, шт - 1;- рем.комплект РТИ сальников для (ПСМ, ГЦ);- стальные отводы, мм ф89х6 в кол-ве 14ед для обвязки выкидных линии.5. Принцип работы установки должно быть прямой массовый метод измерения.6. Пробоотборное устройство со следующими техническими требованиями:Тип привода - ручной;Диаметр условного прохода - Ду 50;Максимальная пропускная способность, м3 - 240;Объём пробы жидкости, мл - 100±10;Максимальное рабочее давление, МПа - 4,0;Минимальное рабочее давление, МПа - 0,2;Потеря давления в режиме отбора пробы, МПа - 0,1;Строительная длина, мм - 500;Средний срок службы - 10 лет;Узел крепления контейнера - штанговый зажим;Контейнер - стеклянная бутылка, мл, не менее - 500 ;Отбор пробы, % - со 100, поперечного сечения потока.Технические характеристики:Погрешность измерения, % - 2,5;Количество подключаемых скважин, шт - 14;Рабочее давление, МПа, не более - 4,0;Пропускная способность, т/сут - 120;Газосодержание нефти при обводненности до 5%, нм3/т - 60;Кинематическая вязкость нефти, м2/с , - от 120x10-6;Обводненность, %, в пределах - от 0 до 98;Содержание парафина, объемное, % - до 7;Содержание сероводорода, объемное, % - до 2;Потребляемая мощность, кВт - до 10;Габаритные размеры технического блока, мм - 5500х3200х2615;Масса, кг - 5060;14 скв.Габаритные размеры аппаратурного блока, мм - 2000х2065х2250;Масса, кг - 1000;7. Разрешение на право использования радиочастотного спектрапредоставляет Заказчик.8. Потенциальный поставщик обеспечивает все необходимые комплектующие,монтажные и расходные материалы необходимые для монтажа АГЗУ.9.  В качестве программного обеспечения на уровне диспетчерского пунктаиспользуется SCADA система WinCC компании SIEMENS.10. Потенциальный поставщик вносит изменение, расширение существующейсистемы телемеханизации АГЗУ (доработка программы WinCC).11. Потенциальный поставщик обеспечивает монтаж кабельных каналов,кабельную разводку и подключения между технологическим блоком и блокомконтроля и управления.12. Все монтажные и пуско-наладочные работы по части автоматики должнывыполняться по заранее согласованному и утвержденному план-графику.13. Все монтажные и пуско-наладочные работы должны выполняться всоответствии с требованиями завода изготовителя оборудования, ГОСТ, СНиПи другими нормативными документами и иметь разрешения на применения натерритории РК.14. Все средства измерения в составе замерной установки должны иметьсертификаты о поверке и занесены в реестр РК.</t>
  </si>
  <si>
    <t xml:space="preserve"> 692010.000.000002</t>
  </si>
  <si>
    <t>620230.000.000001</t>
  </si>
  <si>
    <t>Услуги по проведению аудита финансовой отчетности</t>
  </si>
  <si>
    <t>Услуги по проведению аудита финансовой отчетности за 2022-2024 года</t>
  </si>
  <si>
    <t>11-1-3</t>
  </si>
  <si>
    <t>75</t>
  </si>
  <si>
    <t>г. Атырау ул. Валиханова, 1</t>
  </si>
  <si>
    <t>12.2021</t>
  </si>
  <si>
    <t>05.2022</t>
  </si>
  <si>
    <t>05.2025</t>
  </si>
  <si>
    <t>0</t>
  </si>
  <si>
    <t>70</t>
  </si>
  <si>
    <t>Услуги по сопровождению и технической поддержке информационной системы</t>
  </si>
  <si>
    <t>ОИ</t>
  </si>
  <si>
    <t>12-2-27</t>
  </si>
  <si>
    <t>г.Атырау, ул.Валиханова,2</t>
  </si>
  <si>
    <t>27 Т</t>
  </si>
  <si>
    <t>28 Т</t>
  </si>
  <si>
    <t>29 Т</t>
  </si>
  <si>
    <t>12 У</t>
  </si>
  <si>
    <t>ЦБ</t>
  </si>
  <si>
    <t>ОИТ ПТД</t>
  </si>
  <si>
    <t>Қаржылық есептіліктің аудитін жүргізу жөніндегі қызмет көрсетулер 2022-2024 жж</t>
  </si>
  <si>
    <t xml:space="preserve">Ембімұнайгаз АҚ электронды архивті қолдау көрсету қызметі </t>
  </si>
  <si>
    <t>Услуги по сопровождению электронного архива АО "Эмбамунайгаз"</t>
  </si>
  <si>
    <t>120007251</t>
  </si>
  <si>
    <t>1 изменения и дополнения к ДПЗ №120240021112-ПЗ-2022-1 от 10.11.2021г., утвержден решением директора департамента ДПиОЗ Жылкайдаровым М.О.</t>
  </si>
  <si>
    <t>новая строка</t>
  </si>
  <si>
    <t>120009125</t>
  </si>
  <si>
    <t>Атырауская область, Станция Кульсары, Кульсаринский участок УПТОиКО</t>
  </si>
  <si>
    <t>30 Т</t>
  </si>
  <si>
    <t>31 Т</t>
  </si>
  <si>
    <t>32 Т</t>
  </si>
  <si>
    <t>33 Т</t>
  </si>
  <si>
    <t>22-1 Т</t>
  </si>
  <si>
    <t>28;29;30;32;33;34;36;37;38;47;48;49;</t>
  </si>
  <si>
    <t>разделение по месту поставки</t>
  </si>
  <si>
    <t>21-1 Т</t>
  </si>
  <si>
    <t>Атырауская область, Кзылкогинский р/н, ст. Жамансор</t>
  </si>
  <si>
    <t>15-1 Т</t>
  </si>
  <si>
    <t>5-1 У</t>
  </si>
  <si>
    <t>2-1 У</t>
  </si>
  <si>
    <t>5-1 Т</t>
  </si>
  <si>
    <t>16;17;27;28;29;30;31;32;33;34;35;36;37;38;47;48;49;</t>
  </si>
  <si>
    <t>2-1 Т</t>
  </si>
  <si>
    <t>27;28;29;30;31;32;33;34;35;36;37;38;47;48;49;</t>
  </si>
  <si>
    <t>4-1 Т</t>
  </si>
  <si>
    <t>10-1 Т</t>
  </si>
  <si>
    <t>6-1 Т</t>
  </si>
  <si>
    <t>23-1 Т</t>
  </si>
  <si>
    <t>14;27;29;30;31;33;34;35;37;38</t>
  </si>
  <si>
    <t>7-1 Т</t>
  </si>
  <si>
    <t>14;28;29;30;32;33;34;36;37;38;47;48;49;</t>
  </si>
  <si>
    <t>16-1 Т</t>
  </si>
  <si>
    <t>14;27;29;30;31;32;33;35;37;38;47;48;49;</t>
  </si>
  <si>
    <t>25-1 Т</t>
  </si>
  <si>
    <t>14;</t>
  </si>
  <si>
    <t>120000729</t>
  </si>
  <si>
    <t xml:space="preserve"> </t>
  </si>
  <si>
    <t>3-1 Т</t>
  </si>
  <si>
    <t>7-1 У</t>
  </si>
  <si>
    <t>2 изменения и дополнения к ДПЗ №120240021112-ПЗ-2022-2 от 09.12.2021г., утвержден решением директора департамента ДПиОЗ Жылкайдаровым М.О.</t>
  </si>
  <si>
    <t>40 Т</t>
  </si>
  <si>
    <t>36 Т</t>
  </si>
  <si>
    <t>34 Т</t>
  </si>
  <si>
    <t>35 Т</t>
  </si>
  <si>
    <t>37 Т</t>
  </si>
  <si>
    <t>38 Т</t>
  </si>
  <si>
    <t>39 Т</t>
  </si>
  <si>
    <t>1-1 Т</t>
  </si>
  <si>
    <t>ДОТиОС</t>
  </si>
  <si>
    <t>802010.000.000007</t>
  </si>
  <si>
    <t>Услуги по обеспечению пожарной и промышленной безопасности</t>
  </si>
  <si>
    <t>«Ембімұнайгаз» АҚ қауіпті өндірістік объектілеріндегі өрт қауіпсіздігі және газдан құтқару қызметтері</t>
  </si>
  <si>
    <t>Услуги пожарной безопасности и газоспасательной службы на опасных производственных объектах АО"Эмбамунайгаз"</t>
  </si>
  <si>
    <t>3 изменения и дополнения к ДПЗ №120240021112-ПЗ-2022-3 от 17.01.2022г., утвержден решением директора департамента ДПиОЗ Жылкайдаровым М.О.</t>
  </si>
  <si>
    <t>14 У</t>
  </si>
  <si>
    <t>5-2 У</t>
  </si>
  <si>
    <t>04.2022</t>
  </si>
  <si>
    <t>Невозможность обеспечения своевременного восстановления работоспособности систем и средств автоматики, телемеханики и КИП, возникновение аварийных ситуаций, некорректный учет добываемой нефти по ПСП и в целом по АО "Эмбамунайгаз"</t>
  </si>
  <si>
    <t>ПТД СГЭ</t>
  </si>
  <si>
    <t>2.13.7. (Прочие услуги)</t>
  </si>
  <si>
    <t>773919.900.000023</t>
  </si>
  <si>
    <t>Услуги по аренде двигателей/турбин</t>
  </si>
  <si>
    <t>02.2022</t>
  </si>
  <si>
    <t>01.2023</t>
  </si>
  <si>
    <t>12.2026</t>
  </si>
  <si>
    <t>"Жайықмұнайгаз" МГӨБ "Гран" кен орын генерациялайтын жабдық жалға алу</t>
  </si>
  <si>
    <t>Аренда генерирующего оборудования м/р "Гран" НГДУ "Жайыкмунайгаз"</t>
  </si>
  <si>
    <t>"Қайнармұнайгаз" МГӨБ "Солтүстік УАЗ" кен орын генерациялайтын жабдық жалға алу</t>
  </si>
  <si>
    <t>Аренда генерирующего оборудования м/р "УАЗ Северный" НГДУ "Кайнармунайгаз"</t>
  </si>
  <si>
    <t>16 У</t>
  </si>
  <si>
    <t>15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</si>
</sst>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[$-419]#,##0.00"/>
    <numFmt numFmtId="165" formatCode="#,##0.00\ _₽"/>
    <numFmt numFmtId="166" formatCode="#,##0.00;[Red]#,##0.00"/>
    <numFmt numFmtId="167" formatCode="#,##0.000"/>
    <numFmt numFmtId="168" formatCode="_-* #,##0.00\ _₸_-;\-* #,##0.00\ _₸_-;_-* &quot;-&quot;??\ _₸_-;_-@_-"/>
    <numFmt numFmtId="169" formatCode="000000"/>
    <numFmt numFmtId="170" formatCode="0.000"/>
    <numFmt numFmtId="171" formatCode="_-* #,##0.000\ _₽_-;\-* #,##0.000\ _₽_-;_-* &quot;-&quot;??\ _₽_-;_-@_-"/>
    <numFmt numFmtId="172" formatCode="#,##0.000\ _₽;\-#,##0.000\ _₽"/>
    <numFmt numFmtId="173" formatCode="_-* #,##0.000\ _р_._-;\-* #,##0.000\ _р_._-;_-* &quot;-&quot;??\ _р_._-;_-@_-"/>
    <numFmt numFmtId="174" formatCode="#,##0.00_ ;\-#,##0.00\ 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12" fillId="0" borderId="0"/>
  </cellStyleXfs>
  <cellXfs count="227">
    <xf numFmtId="0" fontId="0" fillId="0" borderId="0" xfId="0"/>
    <xf numFmtId="0" fontId="4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center"/>
    </xf>
    <xf numFmtId="165" fontId="4" fillId="0" borderId="0" xfId="3" applyNumberFormat="1" applyFont="1" applyFill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166" fontId="5" fillId="0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9" fontId="4" fillId="0" borderId="5" xfId="4" applyNumberFormat="1" applyFont="1" applyFill="1" applyBorder="1" applyAlignment="1">
      <alignment horizontal="left" vertical="center"/>
    </xf>
    <xf numFmtId="0" fontId="4" fillId="0" borderId="5" xfId="4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" fontId="4" fillId="0" borderId="5" xfId="4" applyNumberFormat="1" applyFont="1" applyFill="1" applyBorder="1" applyAlignment="1">
      <alignment horizontal="center" vertical="center"/>
    </xf>
    <xf numFmtId="167" fontId="4" fillId="0" borderId="5" xfId="5" applyNumberFormat="1" applyFont="1" applyFill="1" applyBorder="1" applyAlignment="1">
      <alignment horizontal="left" vertical="center"/>
    </xf>
    <xf numFmtId="0" fontId="4" fillId="0" borderId="5" xfId="4" applyFont="1" applyFill="1" applyBorder="1" applyAlignment="1">
      <alignment vertical="center"/>
    </xf>
    <xf numFmtId="43" fontId="4" fillId="0" borderId="5" xfId="6" applyNumberFormat="1" applyFont="1" applyFill="1" applyBorder="1" applyAlignment="1">
      <alignment vertical="center"/>
    </xf>
    <xf numFmtId="39" fontId="4" fillId="0" borderId="5" xfId="6" applyNumberFormat="1" applyFont="1" applyFill="1" applyBorder="1" applyAlignment="1">
      <alignment vertical="center"/>
    </xf>
    <xf numFmtId="39" fontId="4" fillId="0" borderId="5" xfId="6" applyNumberFormat="1" applyFont="1" applyFill="1" applyBorder="1" applyAlignment="1">
      <alignment horizontal="right" vertical="center"/>
    </xf>
    <xf numFmtId="39" fontId="4" fillId="0" borderId="5" xfId="6" applyNumberFormat="1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top" wrapText="1"/>
    </xf>
    <xf numFmtId="0" fontId="4" fillId="0" borderId="5" xfId="4" applyFont="1" applyFill="1" applyBorder="1" applyAlignment="1">
      <alignment horizontal="left" vertical="center" wrapText="1"/>
    </xf>
    <xf numFmtId="43" fontId="4" fillId="0" borderId="5" xfId="4" applyNumberFormat="1" applyFont="1" applyFill="1" applyBorder="1" applyAlignment="1">
      <alignment horizontal="left" vertical="center" wrapText="1"/>
    </xf>
    <xf numFmtId="49" fontId="10" fillId="0" borderId="5" xfId="2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left" vertical="center"/>
    </xf>
    <xf numFmtId="49" fontId="4" fillId="3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left"/>
    </xf>
    <xf numFmtId="165" fontId="5" fillId="3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/>
    <xf numFmtId="165" fontId="4" fillId="0" borderId="5" xfId="0" applyNumberFormat="1" applyFont="1" applyFill="1" applyBorder="1" applyAlignment="1">
      <alignment horizontal="left"/>
    </xf>
    <xf numFmtId="165" fontId="4" fillId="0" borderId="5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4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 vertical="center"/>
    </xf>
    <xf numFmtId="39" fontId="4" fillId="0" borderId="5" xfId="1" applyNumberFormat="1" applyFont="1" applyFill="1" applyBorder="1" applyAlignment="1">
      <alignment horizontal="left"/>
    </xf>
    <xf numFmtId="43" fontId="4" fillId="0" borderId="5" xfId="1" applyFont="1" applyFill="1" applyBorder="1" applyAlignment="1">
      <alignment horizontal="left" vertical="center"/>
    </xf>
    <xf numFmtId="39" fontId="4" fillId="0" borderId="5" xfId="1" applyNumberFormat="1" applyFont="1" applyFill="1" applyBorder="1" applyAlignment="1">
      <alignment horizontal="left" vertical="center"/>
    </xf>
    <xf numFmtId="43" fontId="4" fillId="0" borderId="5" xfId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left" vertical="center"/>
    </xf>
    <xf numFmtId="169" fontId="4" fillId="0" borderId="5" xfId="0" applyNumberFormat="1" applyFont="1" applyFill="1" applyBorder="1" applyAlignment="1">
      <alignment horizontal="left" vertical="top"/>
    </xf>
    <xf numFmtId="0" fontId="4" fillId="0" borderId="5" xfId="7" applyFont="1" applyFill="1" applyBorder="1" applyAlignment="1">
      <alignment horizontal="left" vertical="center"/>
    </xf>
    <xf numFmtId="43" fontId="4" fillId="0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/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vertical="center"/>
    </xf>
    <xf numFmtId="1" fontId="10" fillId="0" borderId="5" xfId="0" applyNumberFormat="1" applyFont="1" applyFill="1" applyBorder="1" applyAlignment="1">
      <alignment horizontal="center" vertical="center"/>
    </xf>
    <xf numFmtId="170" fontId="4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70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Fill="1" applyBorder="1"/>
    <xf numFmtId="4" fontId="10" fillId="0" borderId="5" xfId="0" applyNumberFormat="1" applyFont="1" applyFill="1" applyBorder="1" applyAlignment="1">
      <alignment vertical="center"/>
    </xf>
    <xf numFmtId="170" fontId="10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wrapText="1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4" fontId="2" fillId="3" borderId="5" xfId="0" applyNumberFormat="1" applyFont="1" applyFill="1" applyBorder="1"/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171" fontId="4" fillId="0" borderId="5" xfId="6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left" vertical="center" wrapText="1"/>
    </xf>
    <xf numFmtId="0" fontId="4" fillId="0" borderId="3" xfId="4" applyNumberFormat="1" applyFont="1" applyFill="1" applyBorder="1" applyAlignment="1">
      <alignment horizontal="center" vertical="center"/>
    </xf>
    <xf numFmtId="0" fontId="4" fillId="0" borderId="5" xfId="4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49" fontId="4" fillId="0" borderId="5" xfId="4" applyNumberFormat="1" applyFont="1" applyFill="1" applyBorder="1" applyAlignment="1">
      <alignment vertical="center"/>
    </xf>
    <xf numFmtId="49" fontId="10" fillId="0" borderId="5" xfId="2" applyNumberFormat="1" applyFont="1" applyFill="1" applyBorder="1" applyAlignment="1">
      <alignment vertical="center" wrapText="1"/>
    </xf>
    <xf numFmtId="1" fontId="4" fillId="0" borderId="5" xfId="4" applyNumberFormat="1" applyFont="1" applyFill="1" applyBorder="1" applyAlignment="1">
      <alignment vertical="center"/>
    </xf>
    <xf numFmtId="167" fontId="4" fillId="0" borderId="5" xfId="5" applyNumberFormat="1" applyFont="1" applyFill="1" applyBorder="1" applyAlignment="1">
      <alignment vertical="center"/>
    </xf>
    <xf numFmtId="4" fontId="4" fillId="0" borderId="5" xfId="6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horizontal="left"/>
    </xf>
    <xf numFmtId="172" fontId="4" fillId="0" borderId="5" xfId="6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15" fillId="0" borderId="0" xfId="0" applyFont="1" applyFill="1"/>
    <xf numFmtId="49" fontId="4" fillId="0" borderId="5" xfId="0" applyNumberFormat="1" applyFont="1" applyFill="1" applyBorder="1"/>
    <xf numFmtId="49" fontId="4" fillId="0" borderId="6" xfId="0" applyNumberFormat="1" applyFont="1" applyFill="1" applyBorder="1"/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/>
    <xf numFmtId="0" fontId="15" fillId="0" borderId="0" xfId="0" applyFont="1" applyFill="1" applyAlignment="1">
      <alignment horizontal="right"/>
    </xf>
    <xf numFmtId="1" fontId="4" fillId="0" borderId="5" xfId="4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5" fillId="0" borderId="5" xfId="0" applyFont="1" applyFill="1" applyBorder="1"/>
    <xf numFmtId="0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top" wrapText="1"/>
    </xf>
    <xf numFmtId="170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vertical="center"/>
    </xf>
    <xf numFmtId="170" fontId="4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0" fillId="0" borderId="0" xfId="0" applyFill="1" applyAlignment="1"/>
    <xf numFmtId="49" fontId="4" fillId="4" borderId="5" xfId="0" applyNumberFormat="1" applyFont="1" applyFill="1" applyBorder="1" applyAlignment="1">
      <alignment horizontal="left" vertical="center" wrapText="1"/>
    </xf>
    <xf numFmtId="168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3" fontId="10" fillId="0" borderId="5" xfId="0" applyNumberFormat="1" applyFont="1" applyFill="1" applyBorder="1" applyAlignment="1">
      <alignment horizontal="center"/>
    </xf>
    <xf numFmtId="0" fontId="4" fillId="0" borderId="5" xfId="4" applyNumberFormat="1" applyFont="1" applyFill="1" applyBorder="1" applyAlignment="1">
      <alignment horizontal="left" vertical="center"/>
    </xf>
    <xf numFmtId="1" fontId="4" fillId="0" borderId="5" xfId="4" applyNumberFormat="1" applyFont="1" applyFill="1" applyBorder="1" applyAlignment="1">
      <alignment horizontal="left" vertical="center"/>
    </xf>
    <xf numFmtId="43" fontId="4" fillId="0" borderId="5" xfId="6" applyNumberFormat="1" applyFont="1" applyFill="1" applyBorder="1" applyAlignment="1">
      <alignment horizontal="left" vertical="center"/>
    </xf>
    <xf numFmtId="43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vertical="center"/>
    </xf>
    <xf numFmtId="0" fontId="4" fillId="0" borderId="5" xfId="4" applyNumberFormat="1" applyFont="1" applyFill="1" applyBorder="1" applyAlignment="1">
      <alignment vertical="center"/>
    </xf>
    <xf numFmtId="0" fontId="4" fillId="0" borderId="5" xfId="4" applyFont="1" applyFill="1" applyBorder="1" applyAlignment="1">
      <alignment vertical="top" wrapText="1"/>
    </xf>
    <xf numFmtId="0" fontId="4" fillId="0" borderId="5" xfId="4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49" fontId="5" fillId="0" borderId="3" xfId="0" applyNumberFormat="1" applyFont="1" applyFill="1" applyBorder="1" applyAlignment="1"/>
    <xf numFmtId="0" fontId="4" fillId="0" borderId="3" xfId="4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/>
    <xf numFmtId="0" fontId="10" fillId="0" borderId="5" xfId="0" applyFont="1" applyFill="1" applyBorder="1" applyAlignment="1"/>
    <xf numFmtId="0" fontId="16" fillId="0" borderId="7" xfId="0" applyFont="1" applyFill="1" applyBorder="1" applyAlignment="1">
      <alignment horizontal="center" vertical="top" wrapText="1"/>
    </xf>
    <xf numFmtId="49" fontId="4" fillId="0" borderId="5" xfId="4" applyNumberFormat="1" applyFont="1" applyFill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left" vertical="top"/>
    </xf>
    <xf numFmtId="0" fontId="4" fillId="0" borderId="5" xfId="4" applyNumberFormat="1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left" vertical="top" wrapText="1"/>
    </xf>
    <xf numFmtId="49" fontId="10" fillId="0" borderId="5" xfId="2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1" fontId="4" fillId="0" borderId="5" xfId="4" applyNumberFormat="1" applyFont="1" applyFill="1" applyBorder="1" applyAlignment="1">
      <alignment horizontal="left" vertical="top"/>
    </xf>
    <xf numFmtId="167" fontId="4" fillId="0" borderId="5" xfId="5" applyNumberFormat="1" applyFont="1" applyFill="1" applyBorder="1" applyAlignment="1">
      <alignment horizontal="left" vertical="top"/>
    </xf>
    <xf numFmtId="43" fontId="4" fillId="0" borderId="5" xfId="6" applyNumberFormat="1" applyFont="1" applyFill="1" applyBorder="1" applyAlignment="1">
      <alignment horizontal="left" vertical="top"/>
    </xf>
    <xf numFmtId="39" fontId="4" fillId="0" borderId="5" xfId="6" applyNumberFormat="1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top"/>
    </xf>
    <xf numFmtId="43" fontId="4" fillId="0" borderId="5" xfId="4" applyNumberFormat="1" applyFont="1" applyFill="1" applyBorder="1" applyAlignment="1">
      <alignment horizontal="left" vertical="top" wrapText="1"/>
    </xf>
    <xf numFmtId="49" fontId="4" fillId="4" borderId="5" xfId="0" applyNumberFormat="1" applyFont="1" applyFill="1" applyBorder="1" applyAlignment="1">
      <alignment vertical="center" wrapText="1"/>
    </xf>
    <xf numFmtId="0" fontId="15" fillId="0" borderId="0" xfId="0" applyFont="1" applyFill="1" applyAlignment="1"/>
    <xf numFmtId="0" fontId="15" fillId="0" borderId="5" xfId="0" applyFont="1" applyFill="1" applyBorder="1" applyAlignment="1"/>
    <xf numFmtId="0" fontId="4" fillId="0" borderId="5" xfId="0" applyFont="1" applyFill="1" applyBorder="1" applyAlignment="1"/>
    <xf numFmtId="0" fontId="4" fillId="0" borderId="5" xfId="0" applyNumberFormat="1" applyFont="1" applyFill="1" applyBorder="1" applyAlignment="1"/>
    <xf numFmtId="0" fontId="10" fillId="0" borderId="5" xfId="0" applyFont="1" applyFill="1" applyBorder="1" applyAlignment="1">
      <alignment vertical="center" wrapText="1"/>
    </xf>
    <xf numFmtId="43" fontId="4" fillId="0" borderId="5" xfId="1" applyFont="1" applyFill="1" applyBorder="1" applyAlignment="1">
      <alignment vertical="center" wrapText="1"/>
    </xf>
    <xf numFmtId="173" fontId="4" fillId="0" borderId="5" xfId="1" applyNumberFormat="1" applyFont="1" applyFill="1" applyBorder="1" applyAlignment="1">
      <alignment vertical="center" wrapText="1"/>
    </xf>
    <xf numFmtId="49" fontId="17" fillId="0" borderId="5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49" fontId="4" fillId="5" borderId="5" xfId="0" applyNumberFormat="1" applyFont="1" applyFill="1" applyBorder="1" applyAlignment="1">
      <alignment vertical="center"/>
    </xf>
    <xf numFmtId="0" fontId="15" fillId="5" borderId="5" xfId="0" applyFont="1" applyFill="1" applyBorder="1" applyAlignment="1"/>
    <xf numFmtId="0" fontId="4" fillId="5" borderId="5" xfId="0" applyFont="1" applyFill="1" applyBorder="1" applyAlignment="1"/>
    <xf numFmtId="0" fontId="4" fillId="5" borderId="5" xfId="0" applyNumberFormat="1" applyFont="1" applyFill="1" applyBorder="1" applyAlignment="1"/>
    <xf numFmtId="49" fontId="4" fillId="5" borderId="5" xfId="0" applyNumberFormat="1" applyFont="1" applyFill="1" applyBorder="1" applyAlignment="1"/>
    <xf numFmtId="49" fontId="4" fillId="5" borderId="5" xfId="0" applyNumberFormat="1" applyFont="1" applyFill="1" applyBorder="1" applyAlignment="1">
      <alignment vertical="center" wrapText="1"/>
    </xf>
    <xf numFmtId="0" fontId="4" fillId="5" borderId="5" xfId="0" applyNumberFormat="1" applyFont="1" applyFill="1" applyBorder="1" applyAlignment="1">
      <alignment vertical="center"/>
    </xf>
    <xf numFmtId="49" fontId="10" fillId="6" borderId="5" xfId="0" applyNumberFormat="1" applyFont="1" applyFill="1" applyBorder="1" applyAlignment="1">
      <alignment vertical="center" wrapText="1"/>
    </xf>
    <xf numFmtId="49" fontId="19" fillId="6" borderId="5" xfId="0" applyNumberFormat="1" applyFont="1" applyFill="1" applyBorder="1" applyAlignment="1">
      <alignment vertical="center"/>
    </xf>
    <xf numFmtId="1" fontId="4" fillId="5" borderId="5" xfId="0" applyNumberFormat="1" applyFont="1" applyFill="1" applyBorder="1" applyAlignment="1">
      <alignment vertical="center"/>
    </xf>
    <xf numFmtId="2" fontId="4" fillId="5" borderId="5" xfId="0" applyNumberFormat="1" applyFont="1" applyFill="1" applyBorder="1" applyAlignment="1">
      <alignment vertical="center" wrapText="1"/>
    </xf>
    <xf numFmtId="2" fontId="10" fillId="6" borderId="5" xfId="0" applyNumberFormat="1" applyFont="1" applyFill="1" applyBorder="1" applyAlignment="1">
      <alignment vertical="center" wrapText="1"/>
    </xf>
    <xf numFmtId="2" fontId="10" fillId="6" borderId="5" xfId="0" applyNumberFormat="1" applyFont="1" applyFill="1" applyBorder="1" applyAlignment="1">
      <alignment vertical="center"/>
    </xf>
    <xf numFmtId="2" fontId="10" fillId="5" borderId="5" xfId="0" applyNumberFormat="1" applyFont="1" applyFill="1" applyBorder="1" applyAlignment="1">
      <alignment vertical="center" wrapText="1"/>
    </xf>
    <xf numFmtId="2" fontId="10" fillId="5" borderId="5" xfId="0" applyNumberFormat="1" applyFont="1" applyFill="1" applyBorder="1" applyAlignment="1">
      <alignment vertical="center"/>
    </xf>
    <xf numFmtId="2" fontId="10" fillId="5" borderId="6" xfId="0" applyNumberFormat="1" applyFont="1" applyFill="1" applyBorder="1" applyAlignment="1">
      <alignment vertical="center" wrapText="1"/>
    </xf>
    <xf numFmtId="49" fontId="4" fillId="4" borderId="4" xfId="0" applyNumberFormat="1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left"/>
    </xf>
    <xf numFmtId="49" fontId="4" fillId="4" borderId="5" xfId="0" applyNumberFormat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left" vertical="center"/>
    </xf>
    <xf numFmtId="2" fontId="4" fillId="4" borderId="5" xfId="0" applyNumberFormat="1" applyFont="1" applyFill="1" applyBorder="1" applyAlignment="1">
      <alignment vertical="center" wrapText="1"/>
    </xf>
    <xf numFmtId="165" fontId="4" fillId="4" borderId="5" xfId="0" applyNumberFormat="1" applyFont="1" applyFill="1" applyBorder="1" applyAlignment="1">
      <alignment horizontal="left"/>
    </xf>
    <xf numFmtId="4" fontId="4" fillId="4" borderId="5" xfId="0" applyNumberFormat="1" applyFont="1" applyFill="1" applyBorder="1" applyAlignment="1">
      <alignment horizontal="center" vertical="center" wrapText="1"/>
    </xf>
    <xf numFmtId="174" fontId="4" fillId="4" borderId="5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0" fontId="0" fillId="0" borderId="0" xfId="0" applyFill="1" applyBorder="1"/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0 2 2" xfId="5"/>
    <cellStyle name="Обычный 14" xfId="3"/>
    <cellStyle name="Обычный 2" xfId="4"/>
    <cellStyle name="Обычный 2 2" xfId="2"/>
    <cellStyle name="Обычный_Лист1" xfId="7"/>
    <cellStyle name="Финансовый" xfId="1" builtinId="3"/>
    <cellStyle name="Финансовый 10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esktop\&#1055;&#1077;&#1088;&#1074;&#1086;&#1086;&#1095;&#1077;&#1088;&#1077;&#1076;&#1085;&#1099;&#1077;%202022%20&#1075;&#1086;&#1076;\&#1043;&#1055;&#1047;%202022\&#1055;&#1083;&#1072;&#1085;%20&#1075;&#1086;&#1076;&#1086;&#1074;&#1099;&#1093;%20&#1079;&#1072;&#1082;&#1091;&#1087;&#1086;&#1082;%20(&#1044;&#1050;&#1057;)%20&#1085;&#1072;%202022%20&#1075;&#1086;&#1076;%20&#1089;&#1083;&#1091;&#1078;%2012325%20&#1086;&#1090;%2023.08.2021%20&#1052;&#1091;&#1089;&#1080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esktop\&#1055;&#1077;&#1088;&#1074;&#1086;&#1086;&#1095;&#1077;&#1088;&#1077;&#1076;&#1085;&#1099;&#1077;%202022%20&#1075;&#1086;&#1076;\&#1044;&#1055;&#1047;%202022\&#1055;&#1088;&#1080;&#1083;&#1086;&#1078;&#1077;&#1085;&#1080;&#1077;%202%20&#1044;&#1055;&#1047;%20&#1057;&#1040;&#1055;%20&#1055;&#1058;&#1044;%202022-2026%20&#1087;&#1077;&#1088;&#1074;&#1086;&#1086;&#1095;&#1077;&#1088;&#1077;&#1076;&#1085;&#1099;&#1077;%2017.08.2021%20&#1089;&#1083;&#1091;&#1078;%20&#1040;&#1085;&#1086;&#1096;&#1082;&#1080;&#1085;&#1072;%201198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Erzhanov\AppData\Roaming\Microsoft\Excel\&#1043;&#1055;&#1047;%20&#1058;&#1056;&#1059;%20&#1040;&#1054;%20&#1069;&#1052;&#1043;%20&#1085;&#1072;%202020%20&#1075;&#1086;&#1076;.,%20c%2026%20&#1080;&#1079;&#1084;&#1077;&#1085;&#1077;&#1085;&#1080;&#1103;&#1084;&#1080;%20&#1080;%20&#1076;&#1086;&#1087;&#1086;&#1083;&#1085;&#1077;&#1085;&#1080;&#1103;&#1084;&#1080;%20&#1085;&#1072;%20&#1076;&#1072;&#1090;&#1091;%2030.07.2020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Erzhanov\Desktop\&#1085;&#1072;%202021%20&#1075;\&#1043;&#1055;&#1047;%20&#1058;&#1056;&#1059;%20&#1040;&#1054;%20&#1069;&#1052;&#1043;%20&#1085;&#1072;%202020%20&#1075;&#1086;&#1076;.,%20c%2026%20&#1080;&#1079;&#1084;&#1077;&#1085;&#1077;&#1085;&#1080;&#1103;&#1084;&#1080;%20&#1080;%20&#1076;&#1086;&#1087;&#1086;&#1083;&#1085;&#1077;&#1085;&#1080;&#1103;&#1084;&#1080;%20&#1085;&#1072;%20&#1076;&#1072;&#1090;&#1091;%2030.07.2020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esktop\&#1055;&#1083;&#1072;&#1085;&#1080;&#1088;&#1086;&#1074;&#1072;&#1085;&#1080;&#1077;%202021%20&#1075;&#1086;&#1076;\&#1086;&#1089;&#1085;&#1086;&#1074;&#1085;&#1086;&#1081;%20&#1087;&#1083;&#1072;&#1085;%202021%20&#1075;&#1086;&#1076;\&#1096;&#1072;&#1073;&#1083;&#1086;&#1085;%20&#1043;&#1055;&#1047;%202021%20&#1075;&#1086;&#1076;%20&#1086;&#1089;&#1085;&#1086;&#1074;&#1085;&#1086;&#1081;%20&#1089;&#1074;&#1086;&#107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ownloads\1635923635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23.08.21г."/>
      <sheetName val="Лист3"/>
      <sheetName val="Лист2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zakupok_SKC_2022-2026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 2020-26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</sheetData>
      <sheetData sheetId="3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</sheetData>
      <sheetData sheetId="4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 2020-26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/>
      <sheetData sheetId="4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4">
          <cell r="A4" t="str">
            <v>1 Доля %</v>
          </cell>
        </row>
      </sheetData>
      <sheetData sheetId="2"/>
      <sheetData sheetId="3"/>
      <sheetData sheetId="4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137-31</v>
          </cell>
        </row>
        <row r="34">
          <cell r="A34" t="str">
            <v>138-1</v>
          </cell>
        </row>
        <row r="35">
          <cell r="A35" t="str">
            <v>138-2</v>
          </cell>
        </row>
        <row r="36">
          <cell r="A36" t="str">
            <v>138-3</v>
          </cell>
        </row>
        <row r="37">
          <cell r="A37" t="str">
            <v>138-4</v>
          </cell>
        </row>
        <row r="38">
          <cell r="A38" t="str">
            <v>138-5</v>
          </cell>
        </row>
        <row r="39">
          <cell r="A39" t="str">
            <v>138-6</v>
          </cell>
        </row>
        <row r="40">
          <cell r="A40" t="str">
            <v>138-7</v>
          </cell>
        </row>
        <row r="41">
          <cell r="A41" t="str">
            <v>138-8</v>
          </cell>
        </row>
        <row r="42">
          <cell r="A42" t="str">
            <v>138-9</v>
          </cell>
        </row>
        <row r="43">
          <cell r="A43" t="str">
            <v>138-10</v>
          </cell>
        </row>
        <row r="44">
          <cell r="A44">
            <v>139</v>
          </cell>
        </row>
        <row r="45">
          <cell r="A45" t="str">
            <v>140-1</v>
          </cell>
        </row>
        <row r="46">
          <cell r="A46" t="str">
            <v>140-2</v>
          </cell>
        </row>
        <row r="47">
          <cell r="A47" t="str">
            <v>140-3</v>
          </cell>
        </row>
        <row r="48">
          <cell r="A48" t="str">
            <v>140-4</v>
          </cell>
        </row>
        <row r="49">
          <cell r="A49" t="str">
            <v>140-5</v>
          </cell>
        </row>
        <row r="50">
          <cell r="A50" t="str">
            <v>140-6</v>
          </cell>
        </row>
        <row r="51">
          <cell r="A51" t="str">
            <v>140-7</v>
          </cell>
        </row>
        <row r="52">
          <cell r="A52" t="str">
            <v>140-8</v>
          </cell>
        </row>
        <row r="53">
          <cell r="A53" t="str">
            <v>140-9</v>
          </cell>
        </row>
        <row r="54">
          <cell r="A54" t="str">
            <v>140-10</v>
          </cell>
        </row>
        <row r="55">
          <cell r="A55" t="str">
            <v>140-11</v>
          </cell>
        </row>
        <row r="56">
          <cell r="A56" t="str">
            <v>140-12</v>
          </cell>
        </row>
        <row r="57">
          <cell r="A57" t="str">
            <v>140-13</v>
          </cell>
        </row>
        <row r="58">
          <cell r="A58" t="str">
            <v>140-14</v>
          </cell>
        </row>
        <row r="59">
          <cell r="A59" t="str">
            <v>140-15</v>
          </cell>
        </row>
        <row r="60">
          <cell r="A60" t="str">
            <v>140-16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Report"/>
      <sheetName val="Лист1"/>
    </sheetNames>
    <sheetDataSet>
      <sheetData sheetId="0">
        <row r="47">
          <cell r="B47" t="str">
            <v>22600004</v>
          </cell>
          <cell r="C47" t="str">
            <v>1 У</v>
          </cell>
        </row>
        <row r="48">
          <cell r="B48" t="str">
            <v>22600008</v>
          </cell>
          <cell r="C48" t="str">
            <v>2 У</v>
          </cell>
        </row>
        <row r="49">
          <cell r="B49" t="str">
            <v>22600007</v>
          </cell>
          <cell r="C49" t="str">
            <v>3 У</v>
          </cell>
        </row>
        <row r="50">
          <cell r="B50" t="str">
            <v>22600006</v>
          </cell>
          <cell r="C50" t="str">
            <v>4 У</v>
          </cell>
        </row>
        <row r="51">
          <cell r="B51" t="str">
            <v>22600005</v>
          </cell>
          <cell r="C51" t="str">
            <v>5 У</v>
          </cell>
        </row>
        <row r="52">
          <cell r="B52" t="str">
            <v>22600003</v>
          </cell>
          <cell r="C52" t="str">
            <v>6 У</v>
          </cell>
        </row>
        <row r="53">
          <cell r="B53" t="str">
            <v>22600001</v>
          </cell>
          <cell r="C53" t="str">
            <v>7 У</v>
          </cell>
        </row>
        <row r="54">
          <cell r="B54" t="str">
            <v>22600002</v>
          </cell>
          <cell r="C54" t="str">
            <v>8 У</v>
          </cell>
        </row>
        <row r="55">
          <cell r="B55" t="str">
            <v>-</v>
          </cell>
          <cell r="C55" t="str">
            <v>9 У</v>
          </cell>
        </row>
        <row r="56">
          <cell r="B56" t="str">
            <v>-</v>
          </cell>
          <cell r="C56" t="str">
            <v>10 У</v>
          </cell>
        </row>
        <row r="57">
          <cell r="B57" t="str">
            <v>22600010</v>
          </cell>
          <cell r="C57" t="str">
            <v>11 У</v>
          </cell>
        </row>
        <row r="58">
          <cell r="B58" t="str">
            <v>22600009</v>
          </cell>
          <cell r="C58" t="str">
            <v>12 У</v>
          </cell>
        </row>
        <row r="59">
          <cell r="B59" t="str">
            <v>22600000</v>
          </cell>
          <cell r="C59" t="str">
            <v>13 У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7"/>
  <sheetViews>
    <sheetView tabSelected="1" topLeftCell="A40" zoomScale="70" zoomScaleNormal="70" workbookViewId="0">
      <selection activeCell="A85" sqref="A85"/>
    </sheetView>
  </sheetViews>
  <sheetFormatPr defaultRowHeight="12.95" customHeight="1" x14ac:dyDescent="0.25"/>
  <cols>
    <col min="2" max="4" width="9.140625" customWidth="1"/>
    <col min="5" max="5" width="10.5703125" customWidth="1"/>
    <col min="6" max="6" width="14.28515625" customWidth="1"/>
    <col min="7" max="7" width="9.140625" customWidth="1"/>
    <col min="8" max="8" width="10" customWidth="1"/>
    <col min="9" max="9" width="18.42578125" customWidth="1"/>
    <col min="10" max="10" width="38.7109375" customWidth="1"/>
    <col min="11" max="11" width="16.140625" customWidth="1"/>
    <col min="12" max="12" width="9.140625" style="102" customWidth="1"/>
    <col min="13" max="14" width="9.140625" customWidth="1"/>
    <col min="15" max="15" width="9.28515625" style="102" customWidth="1"/>
    <col min="16" max="16" width="11.42578125" customWidth="1"/>
    <col min="17" max="19" width="9.140625" customWidth="1"/>
    <col min="20" max="20" width="11" customWidth="1"/>
    <col min="21" max="25" width="9.140625" customWidth="1"/>
    <col min="26" max="28" width="9.28515625" style="102" customWidth="1"/>
    <col min="29" max="29" width="9.140625" style="102" customWidth="1"/>
    <col min="30" max="30" width="9.140625" customWidth="1"/>
    <col min="31" max="31" width="18.42578125" customWidth="1"/>
    <col min="32" max="32" width="14" customWidth="1"/>
    <col min="33" max="33" width="17.5703125" customWidth="1"/>
    <col min="34" max="34" width="18.85546875" customWidth="1"/>
    <col min="35" max="35" width="16.5703125" customWidth="1"/>
    <col min="36" max="36" width="17.7109375" customWidth="1"/>
    <col min="37" max="37" width="18.85546875" customWidth="1"/>
    <col min="38" max="38" width="21.42578125" customWidth="1"/>
    <col min="39" max="39" width="10.28515625" customWidth="1"/>
    <col min="40" max="40" width="14" customWidth="1"/>
    <col min="41" max="41" width="19.7109375" customWidth="1"/>
    <col min="42" max="42" width="22.5703125" customWidth="1"/>
    <col min="43" max="43" width="15" customWidth="1"/>
    <col min="44" max="44" width="16.42578125" customWidth="1"/>
    <col min="45" max="45" width="20" customWidth="1"/>
    <col min="46" max="46" width="15.85546875" customWidth="1"/>
    <col min="47" max="48" width="9.140625" customWidth="1"/>
    <col min="49" max="49" width="13.5703125" customWidth="1"/>
    <col min="50" max="50" width="14.42578125" customWidth="1"/>
    <col min="51" max="51" width="14.28515625" customWidth="1"/>
    <col min="52" max="53" width="22" bestFit="1" customWidth="1"/>
    <col min="54" max="54" width="13.5703125" customWidth="1"/>
    <col min="55" max="56" width="9.140625" customWidth="1"/>
    <col min="57" max="57" width="61" customWidth="1"/>
    <col min="58" max="65" width="9.140625" customWidth="1"/>
    <col min="66" max="16384" width="9.140625" style="14"/>
  </cols>
  <sheetData>
    <row r="1" spans="1:67" ht="20.25" x14ac:dyDescent="0.25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4"/>
      <c r="M1" s="5" t="s">
        <v>293</v>
      </c>
      <c r="N1" s="3"/>
      <c r="O1" s="4"/>
      <c r="P1" s="6"/>
      <c r="Q1" s="7"/>
      <c r="R1" s="8"/>
      <c r="S1" s="8"/>
      <c r="T1" s="8"/>
      <c r="U1" s="8"/>
      <c r="V1" s="8"/>
      <c r="W1" s="8"/>
      <c r="X1" s="8"/>
      <c r="Y1" s="8"/>
      <c r="Z1" s="9"/>
      <c r="AA1" s="9"/>
      <c r="AB1" s="4"/>
      <c r="AC1" s="4"/>
      <c r="AD1" s="1"/>
      <c r="AE1" s="6" t="s">
        <v>294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1"/>
      <c r="BA1" s="10"/>
      <c r="BB1" s="8"/>
      <c r="BC1" s="12"/>
      <c r="BD1" s="1"/>
      <c r="BE1" s="3"/>
      <c r="BF1" s="1"/>
      <c r="BG1" s="1"/>
      <c r="BH1" s="1"/>
      <c r="BI1" s="1"/>
      <c r="BJ1" s="1"/>
      <c r="BK1" s="1"/>
      <c r="BL1" s="1"/>
      <c r="BM1" s="13"/>
    </row>
    <row r="2" spans="1:67" ht="15" x14ac:dyDescent="0.25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4"/>
      <c r="M2" s="3"/>
      <c r="N2" s="3"/>
      <c r="O2" s="4"/>
      <c r="P2" s="1"/>
      <c r="Q2" s="7"/>
      <c r="R2" s="8"/>
      <c r="S2" s="8"/>
      <c r="T2" s="8"/>
      <c r="U2" s="8"/>
      <c r="V2" s="8"/>
      <c r="W2" s="8"/>
      <c r="X2" s="8"/>
      <c r="Y2" s="8"/>
      <c r="Z2" s="9"/>
      <c r="AA2" s="9"/>
      <c r="AB2" s="4"/>
      <c r="AC2" s="4"/>
      <c r="AD2" s="1"/>
      <c r="AE2" s="6" t="s">
        <v>334</v>
      </c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1"/>
      <c r="BA2" s="10"/>
      <c r="BB2" s="8"/>
      <c r="BC2" s="12"/>
      <c r="BD2" s="1"/>
      <c r="BE2" s="3"/>
      <c r="BF2" s="1"/>
      <c r="BG2" s="1"/>
      <c r="BH2" s="1"/>
      <c r="BI2" s="1"/>
      <c r="BJ2" s="1"/>
      <c r="BK2" s="1"/>
      <c r="BL2" s="1"/>
      <c r="BM2" s="13"/>
    </row>
    <row r="3" spans="1:67" ht="15" x14ac:dyDescent="0.25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4"/>
      <c r="M3" s="3"/>
      <c r="N3" s="3"/>
      <c r="O3" s="4"/>
      <c r="P3" s="1"/>
      <c r="Q3" s="7"/>
      <c r="R3" s="8"/>
      <c r="S3" s="8"/>
      <c r="T3" s="8"/>
      <c r="U3" s="8"/>
      <c r="V3" s="8"/>
      <c r="W3" s="8"/>
      <c r="X3" s="8"/>
      <c r="Y3" s="8"/>
      <c r="Z3" s="9"/>
      <c r="AA3" s="9"/>
      <c r="AB3" s="4"/>
      <c r="AC3" s="4"/>
      <c r="AD3" s="1"/>
      <c r="AE3" s="6" t="s">
        <v>369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1"/>
      <c r="BA3" s="10"/>
      <c r="BB3" s="8"/>
      <c r="BC3" s="12"/>
      <c r="BD3" s="1"/>
      <c r="BE3" s="3"/>
      <c r="BF3" s="1"/>
      <c r="BG3" s="1"/>
      <c r="BH3" s="1"/>
      <c r="BI3" s="1"/>
      <c r="BJ3" s="1"/>
      <c r="BK3" s="1"/>
      <c r="BL3" s="1"/>
      <c r="BM3" s="13"/>
    </row>
    <row r="4" spans="1:67" ht="15.75" thickBot="1" x14ac:dyDescent="0.3">
      <c r="A4" s="1"/>
      <c r="B4" s="1"/>
      <c r="C4" s="1"/>
      <c r="D4" s="1"/>
      <c r="E4" s="1"/>
      <c r="F4" s="1"/>
      <c r="G4" s="1"/>
      <c r="H4" s="1"/>
      <c r="I4" s="3"/>
      <c r="J4" s="3"/>
      <c r="K4" s="3"/>
      <c r="L4" s="4"/>
      <c r="M4" s="3"/>
      <c r="N4" s="3"/>
      <c r="O4" s="4"/>
      <c r="P4" s="1"/>
      <c r="Q4" s="7"/>
      <c r="R4" s="8"/>
      <c r="S4" s="8"/>
      <c r="T4" s="8"/>
      <c r="U4" s="8"/>
      <c r="V4" s="8"/>
      <c r="W4" s="8"/>
      <c r="X4" s="8"/>
      <c r="Y4" s="8"/>
      <c r="Z4" s="9"/>
      <c r="AA4" s="9"/>
      <c r="AB4" s="4"/>
      <c r="AC4" s="4"/>
      <c r="AD4" s="1"/>
      <c r="AE4" s="6" t="s">
        <v>383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1"/>
      <c r="BA4" s="10"/>
      <c r="BB4" s="8"/>
      <c r="BC4" s="12"/>
      <c r="BD4" s="1"/>
      <c r="BE4" s="3"/>
      <c r="BF4" s="1"/>
      <c r="BG4" s="1"/>
      <c r="BH4" s="1"/>
      <c r="BI4" s="1"/>
      <c r="BJ4" s="1"/>
      <c r="BK4" s="1"/>
      <c r="BL4" s="1"/>
      <c r="BM4" s="13"/>
    </row>
    <row r="5" spans="1:67" s="15" customFormat="1" ht="15" customHeight="1" x14ac:dyDescent="0.25">
      <c r="A5" s="220" t="s">
        <v>0</v>
      </c>
      <c r="B5" s="218" t="s">
        <v>1</v>
      </c>
      <c r="D5" s="218" t="s">
        <v>2</v>
      </c>
      <c r="E5" s="218" t="s">
        <v>3</v>
      </c>
      <c r="F5" s="218" t="s">
        <v>7</v>
      </c>
      <c r="G5" s="218" t="s">
        <v>4</v>
      </c>
      <c r="H5" s="218" t="s">
        <v>5</v>
      </c>
      <c r="I5" s="218" t="s">
        <v>6</v>
      </c>
      <c r="J5" s="218" t="s">
        <v>8</v>
      </c>
      <c r="K5" s="218" t="s">
        <v>9</v>
      </c>
      <c r="L5" s="222" t="s">
        <v>10</v>
      </c>
      <c r="M5" s="218" t="s">
        <v>11</v>
      </c>
      <c r="N5" s="218" t="s">
        <v>12</v>
      </c>
      <c r="O5" s="222" t="s">
        <v>13</v>
      </c>
      <c r="P5" s="218" t="s">
        <v>14</v>
      </c>
      <c r="Q5" s="218" t="s">
        <v>15</v>
      </c>
      <c r="R5" s="218" t="s">
        <v>16</v>
      </c>
      <c r="S5" s="218" t="s">
        <v>17</v>
      </c>
      <c r="T5" s="218" t="s">
        <v>18</v>
      </c>
      <c r="U5" s="218" t="s">
        <v>19</v>
      </c>
      <c r="V5" s="218" t="s">
        <v>20</v>
      </c>
      <c r="W5" s="218" t="s">
        <v>21</v>
      </c>
      <c r="X5" s="218"/>
      <c r="Y5" s="218"/>
      <c r="Z5" s="222" t="s">
        <v>22</v>
      </c>
      <c r="AA5" s="222"/>
      <c r="AB5" s="222"/>
      <c r="AC5" s="222" t="s">
        <v>23</v>
      </c>
      <c r="AD5" s="218" t="s">
        <v>24</v>
      </c>
      <c r="AE5" s="222" t="s">
        <v>25</v>
      </c>
      <c r="AF5" s="222"/>
      <c r="AG5" s="222"/>
      <c r="AH5" s="222"/>
      <c r="AI5" s="222" t="s">
        <v>26</v>
      </c>
      <c r="AJ5" s="222"/>
      <c r="AK5" s="222"/>
      <c r="AL5" s="222"/>
      <c r="AM5" s="225" t="s">
        <v>27</v>
      </c>
      <c r="AN5" s="225"/>
      <c r="AO5" s="225"/>
      <c r="AP5" s="225"/>
      <c r="AQ5" s="222" t="s">
        <v>28</v>
      </c>
      <c r="AR5" s="222"/>
      <c r="AS5" s="222"/>
      <c r="AT5" s="222"/>
      <c r="AU5" s="222" t="s">
        <v>29</v>
      </c>
      <c r="AV5" s="222"/>
      <c r="AW5" s="222"/>
      <c r="AX5" s="222"/>
      <c r="AY5" s="226" t="s">
        <v>30</v>
      </c>
      <c r="AZ5" s="226"/>
      <c r="BA5" s="226"/>
      <c r="BB5" s="218" t="s">
        <v>31</v>
      </c>
      <c r="BC5" s="218" t="s">
        <v>32</v>
      </c>
      <c r="BD5" s="218"/>
      <c r="BE5" s="218" t="s">
        <v>33</v>
      </c>
      <c r="BF5" s="218"/>
      <c r="BG5" s="218"/>
      <c r="BH5" s="218"/>
      <c r="BI5" s="218"/>
      <c r="BJ5" s="218"/>
      <c r="BK5" s="218"/>
      <c r="BL5" s="218"/>
      <c r="BM5" s="218"/>
    </row>
    <row r="6" spans="1:67" s="15" customFormat="1" ht="75" customHeight="1" x14ac:dyDescent="0.25">
      <c r="A6" s="221"/>
      <c r="B6" s="219"/>
      <c r="D6" s="219"/>
      <c r="E6" s="219"/>
      <c r="F6" s="219"/>
      <c r="G6" s="219"/>
      <c r="H6" s="219"/>
      <c r="I6" s="219"/>
      <c r="J6" s="219"/>
      <c r="K6" s="219"/>
      <c r="L6" s="223"/>
      <c r="M6" s="219"/>
      <c r="N6" s="219"/>
      <c r="O6" s="223"/>
      <c r="P6" s="219"/>
      <c r="Q6" s="219"/>
      <c r="R6" s="219"/>
      <c r="S6" s="219"/>
      <c r="T6" s="219"/>
      <c r="U6" s="219"/>
      <c r="V6" s="219"/>
      <c r="W6" s="16" t="s">
        <v>34</v>
      </c>
      <c r="X6" s="219" t="s">
        <v>35</v>
      </c>
      <c r="Y6" s="219"/>
      <c r="Z6" s="223"/>
      <c r="AA6" s="223"/>
      <c r="AB6" s="223"/>
      <c r="AC6" s="223"/>
      <c r="AD6" s="219"/>
      <c r="AE6" s="224" t="s">
        <v>36</v>
      </c>
      <c r="AF6" s="224" t="s">
        <v>37</v>
      </c>
      <c r="AG6" s="224" t="s">
        <v>38</v>
      </c>
      <c r="AH6" s="224" t="s">
        <v>39</v>
      </c>
      <c r="AI6" s="224" t="s">
        <v>36</v>
      </c>
      <c r="AJ6" s="224" t="s">
        <v>37</v>
      </c>
      <c r="AK6" s="224" t="s">
        <v>38</v>
      </c>
      <c r="AL6" s="224" t="s">
        <v>39</v>
      </c>
      <c r="AM6" s="224" t="s">
        <v>36</v>
      </c>
      <c r="AN6" s="224" t="s">
        <v>37</v>
      </c>
      <c r="AO6" s="224" t="s">
        <v>38</v>
      </c>
      <c r="AP6" s="224" t="s">
        <v>39</v>
      </c>
      <c r="AQ6" s="224" t="s">
        <v>36</v>
      </c>
      <c r="AR6" s="224" t="s">
        <v>37</v>
      </c>
      <c r="AS6" s="224" t="s">
        <v>38</v>
      </c>
      <c r="AT6" s="224" t="s">
        <v>39</v>
      </c>
      <c r="AU6" s="224" t="s">
        <v>36</v>
      </c>
      <c r="AV6" s="224" t="s">
        <v>37</v>
      </c>
      <c r="AW6" s="224" t="s">
        <v>38</v>
      </c>
      <c r="AX6" s="224" t="s">
        <v>39</v>
      </c>
      <c r="AY6" s="224" t="s">
        <v>36</v>
      </c>
      <c r="AZ6" s="224" t="s">
        <v>38</v>
      </c>
      <c r="BA6" s="224" t="s">
        <v>39</v>
      </c>
      <c r="BB6" s="219"/>
      <c r="BC6" s="219" t="s">
        <v>40</v>
      </c>
      <c r="BD6" s="219" t="s">
        <v>41</v>
      </c>
      <c r="BE6" s="219" t="s">
        <v>42</v>
      </c>
      <c r="BF6" s="219"/>
      <c r="BG6" s="219"/>
      <c r="BH6" s="219" t="s">
        <v>43</v>
      </c>
      <c r="BI6" s="219"/>
      <c r="BJ6" s="219"/>
      <c r="BK6" s="219" t="s">
        <v>44</v>
      </c>
      <c r="BL6" s="219"/>
      <c r="BM6" s="219"/>
    </row>
    <row r="7" spans="1:67" s="15" customFormat="1" ht="39.75" customHeight="1" x14ac:dyDescent="0.25">
      <c r="A7" s="221"/>
      <c r="B7" s="219"/>
      <c r="D7" s="219"/>
      <c r="E7" s="219"/>
      <c r="F7" s="219"/>
      <c r="G7" s="219"/>
      <c r="H7" s="219"/>
      <c r="I7" s="219"/>
      <c r="J7" s="219"/>
      <c r="K7" s="219"/>
      <c r="L7" s="223"/>
      <c r="M7" s="219"/>
      <c r="N7" s="219"/>
      <c r="O7" s="223"/>
      <c r="P7" s="219"/>
      <c r="Q7" s="219"/>
      <c r="R7" s="219"/>
      <c r="S7" s="219"/>
      <c r="T7" s="219"/>
      <c r="U7" s="219"/>
      <c r="V7" s="219"/>
      <c r="W7" s="16" t="s">
        <v>45</v>
      </c>
      <c r="X7" s="16" t="s">
        <v>46</v>
      </c>
      <c r="Y7" s="16" t="s">
        <v>45</v>
      </c>
      <c r="Z7" s="17" t="s">
        <v>47</v>
      </c>
      <c r="AA7" s="17" t="s">
        <v>48</v>
      </c>
      <c r="AB7" s="17" t="s">
        <v>49</v>
      </c>
      <c r="AC7" s="223"/>
      <c r="AD7" s="219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19"/>
      <c r="BC7" s="219"/>
      <c r="BD7" s="219"/>
      <c r="BE7" s="16" t="s">
        <v>50</v>
      </c>
      <c r="BF7" s="16" t="s">
        <v>51</v>
      </c>
      <c r="BG7" s="16" t="s">
        <v>52</v>
      </c>
      <c r="BH7" s="16" t="s">
        <v>50</v>
      </c>
      <c r="BI7" s="16" t="s">
        <v>51</v>
      </c>
      <c r="BJ7" s="16" t="s">
        <v>52</v>
      </c>
      <c r="BK7" s="16" t="s">
        <v>50</v>
      </c>
      <c r="BL7" s="16" t="s">
        <v>51</v>
      </c>
      <c r="BM7" s="16" t="s">
        <v>52</v>
      </c>
    </row>
    <row r="8" spans="1:67" s="21" customFormat="1" ht="15" x14ac:dyDescent="0.25">
      <c r="A8" s="18"/>
      <c r="B8" s="19"/>
      <c r="C8" s="19"/>
      <c r="D8" s="19" t="s">
        <v>53</v>
      </c>
      <c r="E8" s="19" t="s">
        <v>54</v>
      </c>
      <c r="F8" s="19"/>
      <c r="G8" s="19" t="s">
        <v>55</v>
      </c>
      <c r="H8" s="20" t="s">
        <v>56</v>
      </c>
      <c r="I8" s="19" t="s">
        <v>57</v>
      </c>
      <c r="J8" s="20" t="s">
        <v>58</v>
      </c>
      <c r="K8" s="19" t="s">
        <v>59</v>
      </c>
      <c r="L8" s="20" t="s">
        <v>60</v>
      </c>
      <c r="M8" s="19" t="s">
        <v>61</v>
      </c>
      <c r="N8" s="20" t="s">
        <v>62</v>
      </c>
      <c r="O8" s="19" t="s">
        <v>63</v>
      </c>
      <c r="P8" s="20" t="s">
        <v>64</v>
      </c>
      <c r="Q8" s="19" t="s">
        <v>65</v>
      </c>
      <c r="R8" s="20" t="s">
        <v>66</v>
      </c>
      <c r="S8" s="19" t="s">
        <v>67</v>
      </c>
      <c r="T8" s="20" t="s">
        <v>68</v>
      </c>
      <c r="U8" s="19" t="s">
        <v>69</v>
      </c>
      <c r="V8" s="20" t="s">
        <v>70</v>
      </c>
      <c r="W8" s="19" t="s">
        <v>71</v>
      </c>
      <c r="X8" s="20" t="s">
        <v>72</v>
      </c>
      <c r="Y8" s="19" t="s">
        <v>73</v>
      </c>
      <c r="Z8" s="20" t="s">
        <v>74</v>
      </c>
      <c r="AA8" s="19" t="s">
        <v>75</v>
      </c>
      <c r="AB8" s="20" t="s">
        <v>76</v>
      </c>
      <c r="AC8" s="19" t="s">
        <v>77</v>
      </c>
      <c r="AD8" s="20" t="s">
        <v>78</v>
      </c>
      <c r="AE8" s="19" t="s">
        <v>79</v>
      </c>
      <c r="AF8" s="20" t="s">
        <v>80</v>
      </c>
      <c r="AG8" s="19" t="s">
        <v>81</v>
      </c>
      <c r="AH8" s="20" t="s">
        <v>82</v>
      </c>
      <c r="AI8" s="19" t="s">
        <v>83</v>
      </c>
      <c r="AJ8" s="20" t="s">
        <v>84</v>
      </c>
      <c r="AK8" s="19" t="s">
        <v>85</v>
      </c>
      <c r="AL8" s="20" t="s">
        <v>86</v>
      </c>
      <c r="AM8" s="19" t="s">
        <v>87</v>
      </c>
      <c r="AN8" s="20" t="s">
        <v>88</v>
      </c>
      <c r="AO8" s="19" t="s">
        <v>89</v>
      </c>
      <c r="AP8" s="20" t="s">
        <v>90</v>
      </c>
      <c r="AQ8" s="19" t="s">
        <v>91</v>
      </c>
      <c r="AR8" s="20" t="s">
        <v>92</v>
      </c>
      <c r="AS8" s="19" t="s">
        <v>93</v>
      </c>
      <c r="AT8" s="20" t="s">
        <v>94</v>
      </c>
      <c r="AU8" s="19" t="s">
        <v>95</v>
      </c>
      <c r="AV8" s="20" t="s">
        <v>96</v>
      </c>
      <c r="AW8" s="19" t="s">
        <v>97</v>
      </c>
      <c r="AX8" s="20" t="s">
        <v>98</v>
      </c>
      <c r="AY8" s="19" t="s">
        <v>99</v>
      </c>
      <c r="AZ8" s="20" t="s">
        <v>100</v>
      </c>
      <c r="BA8" s="19" t="s">
        <v>101</v>
      </c>
      <c r="BB8" s="20" t="s">
        <v>102</v>
      </c>
      <c r="BC8" s="19" t="s">
        <v>103</v>
      </c>
      <c r="BD8" s="20" t="s">
        <v>104</v>
      </c>
      <c r="BE8" s="19" t="s">
        <v>105</v>
      </c>
      <c r="BF8" s="20" t="s">
        <v>106</v>
      </c>
      <c r="BG8" s="19" t="s">
        <v>107</v>
      </c>
      <c r="BH8" s="20" t="s">
        <v>108</v>
      </c>
      <c r="BI8" s="19" t="s">
        <v>109</v>
      </c>
      <c r="BJ8" s="20" t="s">
        <v>110</v>
      </c>
      <c r="BK8" s="19" t="s">
        <v>111</v>
      </c>
      <c r="BL8" s="20" t="s">
        <v>112</v>
      </c>
      <c r="BM8" s="19" t="s">
        <v>113</v>
      </c>
    </row>
    <row r="9" spans="1:67" s="21" customFormat="1" ht="15" x14ac:dyDescent="0.25">
      <c r="A9" s="22" t="s">
        <v>114</v>
      </c>
      <c r="B9" s="23"/>
      <c r="C9" s="23"/>
      <c r="D9" s="24"/>
      <c r="E9" s="24"/>
      <c r="F9" s="24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/>
      <c r="X9" s="25"/>
      <c r="Y9" s="24"/>
      <c r="Z9" s="25"/>
      <c r="AA9" s="24"/>
      <c r="AB9" s="25"/>
      <c r="AC9" s="24"/>
      <c r="AD9" s="25"/>
      <c r="AE9" s="24"/>
      <c r="AF9" s="25"/>
      <c r="AG9" s="24"/>
      <c r="AH9" s="25"/>
      <c r="AI9" s="24"/>
      <c r="AJ9" s="25"/>
      <c r="AK9" s="24"/>
      <c r="AL9" s="25"/>
      <c r="AM9" s="24"/>
      <c r="AN9" s="25"/>
      <c r="AO9" s="24"/>
      <c r="AP9" s="25"/>
      <c r="AQ9" s="24"/>
      <c r="AR9" s="25"/>
      <c r="AS9" s="24"/>
      <c r="AT9" s="25"/>
      <c r="AU9" s="24"/>
      <c r="AV9" s="25"/>
      <c r="AW9" s="24"/>
      <c r="AX9" s="25"/>
      <c r="AY9" s="24"/>
      <c r="AZ9" s="26">
        <f>SUM(AZ10:AZ63)</f>
        <v>7267268567.1682997</v>
      </c>
      <c r="BA9" s="26">
        <f>SUM(BA10:BA63)</f>
        <v>8139340795.2284975</v>
      </c>
      <c r="BB9" s="25"/>
      <c r="BC9" s="24"/>
      <c r="BD9" s="25"/>
      <c r="BE9" s="24"/>
      <c r="BF9" s="25"/>
      <c r="BG9" s="24"/>
      <c r="BH9" s="25"/>
      <c r="BI9" s="24"/>
      <c r="BJ9" s="25"/>
      <c r="BK9" s="24"/>
      <c r="BL9" s="25"/>
      <c r="BM9" s="24"/>
    </row>
    <row r="10" spans="1:67" s="21" customFormat="1" ht="12.95" customHeight="1" x14ac:dyDescent="0.25">
      <c r="A10" s="27" t="s">
        <v>115</v>
      </c>
      <c r="B10" s="28"/>
      <c r="C10" s="28" t="s">
        <v>292</v>
      </c>
      <c r="D10" s="28">
        <v>22400000</v>
      </c>
      <c r="E10" s="32" t="s">
        <v>248</v>
      </c>
      <c r="F10" s="29">
        <v>120000729</v>
      </c>
      <c r="G10" s="29"/>
      <c r="H10" s="29" t="s">
        <v>248</v>
      </c>
      <c r="I10" s="30" t="s">
        <v>290</v>
      </c>
      <c r="J10" s="30" t="s">
        <v>116</v>
      </c>
      <c r="K10" s="31" t="s">
        <v>167</v>
      </c>
      <c r="L10" s="32" t="s">
        <v>117</v>
      </c>
      <c r="M10" s="33" t="s">
        <v>118</v>
      </c>
      <c r="N10" s="29" t="s">
        <v>119</v>
      </c>
      <c r="O10" s="32" t="s">
        <v>82</v>
      </c>
      <c r="P10" s="27" t="s">
        <v>120</v>
      </c>
      <c r="Q10" s="30" t="s">
        <v>121</v>
      </c>
      <c r="R10" s="44" t="s">
        <v>122</v>
      </c>
      <c r="S10" s="30" t="s">
        <v>123</v>
      </c>
      <c r="T10" s="27" t="s">
        <v>124</v>
      </c>
      <c r="U10" s="30" t="s">
        <v>125</v>
      </c>
      <c r="V10" s="30" t="s">
        <v>126</v>
      </c>
      <c r="W10" s="27"/>
      <c r="X10" s="27" t="s">
        <v>127</v>
      </c>
      <c r="Y10" s="27" t="s">
        <v>128</v>
      </c>
      <c r="Z10" s="34">
        <v>30</v>
      </c>
      <c r="AA10" s="34">
        <v>60</v>
      </c>
      <c r="AB10" s="34">
        <v>10</v>
      </c>
      <c r="AC10" s="35" t="s">
        <v>129</v>
      </c>
      <c r="AD10" s="36" t="s">
        <v>130</v>
      </c>
      <c r="AE10" s="37">
        <v>200</v>
      </c>
      <c r="AF10" s="37">
        <v>616841.54</v>
      </c>
      <c r="AG10" s="37">
        <v>123368308</v>
      </c>
      <c r="AH10" s="37">
        <v>138172504.96000001</v>
      </c>
      <c r="AI10" s="38">
        <v>200</v>
      </c>
      <c r="AJ10" s="38">
        <v>641515.19999999995</v>
      </c>
      <c r="AK10" s="37">
        <v>128303039.99999999</v>
      </c>
      <c r="AL10" s="37">
        <v>143699405.15840003</v>
      </c>
      <c r="AM10" s="38">
        <v>200</v>
      </c>
      <c r="AN10" s="38">
        <v>667175.81000000006</v>
      </c>
      <c r="AO10" s="37">
        <v>133435162.00000001</v>
      </c>
      <c r="AP10" s="37">
        <v>149447381.44000003</v>
      </c>
      <c r="AQ10" s="39"/>
      <c r="AR10" s="39"/>
      <c r="AS10" s="39"/>
      <c r="AT10" s="40"/>
      <c r="AU10" s="30"/>
      <c r="AV10" s="30"/>
      <c r="AW10" s="41"/>
      <c r="AX10" s="42"/>
      <c r="AY10" s="147">
        <f>AE10+AI10+AM10</f>
        <v>600</v>
      </c>
      <c r="AZ10" s="43">
        <v>0</v>
      </c>
      <c r="BA10" s="43">
        <v>0</v>
      </c>
      <c r="BB10" s="42" t="s">
        <v>131</v>
      </c>
      <c r="BC10" s="50"/>
      <c r="BD10" s="32"/>
      <c r="BE10" s="49" t="s">
        <v>132</v>
      </c>
      <c r="BF10" s="32"/>
      <c r="BG10" s="50"/>
      <c r="BH10" s="32"/>
      <c r="BI10" s="50"/>
      <c r="BJ10" s="32"/>
      <c r="BK10" s="50"/>
      <c r="BL10" s="32"/>
      <c r="BM10" s="50"/>
    </row>
    <row r="11" spans="1:67" s="45" customFormat="1" ht="12.95" customHeight="1" x14ac:dyDescent="0.25">
      <c r="A11" s="27" t="s">
        <v>115</v>
      </c>
      <c r="B11" s="150"/>
      <c r="C11" s="150" t="s">
        <v>292</v>
      </c>
      <c r="D11" s="150">
        <v>22400000</v>
      </c>
      <c r="E11" s="32" t="s">
        <v>356</v>
      </c>
      <c r="F11" s="29">
        <v>120000729</v>
      </c>
      <c r="G11" s="29"/>
      <c r="H11" s="29" t="s">
        <v>248</v>
      </c>
      <c r="I11" s="30" t="s">
        <v>290</v>
      </c>
      <c r="J11" s="30" t="s">
        <v>116</v>
      </c>
      <c r="K11" s="31" t="s">
        <v>167</v>
      </c>
      <c r="L11" s="29" t="s">
        <v>117</v>
      </c>
      <c r="M11" s="33" t="s">
        <v>118</v>
      </c>
      <c r="N11" s="29" t="s">
        <v>119</v>
      </c>
      <c r="O11" s="29" t="s">
        <v>82</v>
      </c>
      <c r="P11" s="27" t="s">
        <v>120</v>
      </c>
      <c r="Q11" s="30" t="s">
        <v>121</v>
      </c>
      <c r="R11" s="135" t="s">
        <v>315</v>
      </c>
      <c r="S11" s="30" t="s">
        <v>123</v>
      </c>
      <c r="T11" s="27" t="s">
        <v>124</v>
      </c>
      <c r="U11" s="30" t="s">
        <v>125</v>
      </c>
      <c r="V11" s="30" t="s">
        <v>126</v>
      </c>
      <c r="W11" s="27"/>
      <c r="X11" s="27" t="s">
        <v>127</v>
      </c>
      <c r="Y11" s="27" t="s">
        <v>128</v>
      </c>
      <c r="Z11" s="151">
        <v>30</v>
      </c>
      <c r="AA11" s="151">
        <v>60</v>
      </c>
      <c r="AB11" s="151">
        <v>10</v>
      </c>
      <c r="AC11" s="35" t="s">
        <v>129</v>
      </c>
      <c r="AD11" s="30" t="s">
        <v>130</v>
      </c>
      <c r="AE11" s="37">
        <v>46</v>
      </c>
      <c r="AF11" s="152">
        <v>642208.69999999995</v>
      </c>
      <c r="AG11" s="152">
        <f t="shared" ref="AG11" si="0">AE11*AF11</f>
        <v>29541600.199999999</v>
      </c>
      <c r="AH11" s="152">
        <f t="shared" ref="AH11" si="1">AG11*1.12</f>
        <v>33086592.224000003</v>
      </c>
      <c r="AI11" s="152">
        <v>46</v>
      </c>
      <c r="AJ11" s="152">
        <v>642208.69999999995</v>
      </c>
      <c r="AK11" s="152">
        <f t="shared" ref="AK11" si="2">AI11*AJ11</f>
        <v>29541600.199999999</v>
      </c>
      <c r="AL11" s="152">
        <f t="shared" ref="AL11" si="3">AK11*1.12</f>
        <v>33086592.224000003</v>
      </c>
      <c r="AM11" s="152">
        <v>46</v>
      </c>
      <c r="AN11" s="152">
        <v>642208.69999999995</v>
      </c>
      <c r="AO11" s="152">
        <f t="shared" ref="AO11" si="4">AM11*AN11</f>
        <v>29541600.199999999</v>
      </c>
      <c r="AP11" s="152">
        <f t="shared" ref="AP11" si="5">AO11*1.12</f>
        <v>33086592.224000003</v>
      </c>
      <c r="AQ11" s="40"/>
      <c r="AR11" s="40"/>
      <c r="AS11" s="40"/>
      <c r="AT11" s="40"/>
      <c r="AU11" s="30"/>
      <c r="AV11" s="30"/>
      <c r="AW11" s="41"/>
      <c r="AX11" s="42"/>
      <c r="AY11" s="153">
        <f t="shared" ref="AY11" si="6">AE11+AI11+AM11+AQ11+AU11</f>
        <v>138</v>
      </c>
      <c r="AZ11" s="43">
        <f t="shared" ref="AZ11" si="7">AG11+AK11+AO11+AS11+AW11</f>
        <v>88624800.599999994</v>
      </c>
      <c r="BA11" s="43">
        <f t="shared" ref="BA11" si="8">AZ11*1.12</f>
        <v>99259776.672000006</v>
      </c>
      <c r="BB11" s="42" t="s">
        <v>131</v>
      </c>
      <c r="BC11" s="49"/>
      <c r="BD11" s="29"/>
      <c r="BE11" s="154" t="s">
        <v>132</v>
      </c>
      <c r="BF11" s="29"/>
      <c r="BG11" s="49"/>
      <c r="BH11" s="29"/>
      <c r="BI11" s="49"/>
      <c r="BJ11" s="29"/>
      <c r="BK11" s="49"/>
      <c r="BL11" s="29"/>
      <c r="BM11" s="49"/>
      <c r="BN11" s="117" t="s">
        <v>353</v>
      </c>
    </row>
    <row r="12" spans="1:67" s="21" customFormat="1" ht="12.95" customHeight="1" x14ac:dyDescent="0.25">
      <c r="A12" s="27" t="s">
        <v>115</v>
      </c>
      <c r="B12" s="28"/>
      <c r="C12" s="28"/>
      <c r="D12" s="28">
        <v>22400001</v>
      </c>
      <c r="E12" s="32" t="s">
        <v>266</v>
      </c>
      <c r="F12" s="29">
        <v>120001749</v>
      </c>
      <c r="G12" s="29"/>
      <c r="H12" s="29" t="s">
        <v>253</v>
      </c>
      <c r="I12" s="30" t="s">
        <v>133</v>
      </c>
      <c r="J12" s="30" t="s">
        <v>134</v>
      </c>
      <c r="K12" s="31" t="s">
        <v>135</v>
      </c>
      <c r="L12" s="32" t="s">
        <v>117</v>
      </c>
      <c r="M12" s="33" t="s">
        <v>118</v>
      </c>
      <c r="N12" s="29" t="s">
        <v>119</v>
      </c>
      <c r="O12" s="32" t="s">
        <v>82</v>
      </c>
      <c r="P12" s="27" t="s">
        <v>124</v>
      </c>
      <c r="Q12" s="30" t="s">
        <v>136</v>
      </c>
      <c r="R12" s="44" t="s">
        <v>137</v>
      </c>
      <c r="S12" s="30" t="s">
        <v>123</v>
      </c>
      <c r="T12" s="27" t="s">
        <v>124</v>
      </c>
      <c r="U12" s="30" t="s">
        <v>138</v>
      </c>
      <c r="V12" s="30" t="s">
        <v>126</v>
      </c>
      <c r="W12" s="27"/>
      <c r="X12" s="27" t="s">
        <v>127</v>
      </c>
      <c r="Y12" s="27" t="s">
        <v>128</v>
      </c>
      <c r="Z12" s="34">
        <v>30</v>
      </c>
      <c r="AA12" s="34">
        <v>60</v>
      </c>
      <c r="AB12" s="34">
        <v>10</v>
      </c>
      <c r="AC12" s="35" t="s">
        <v>139</v>
      </c>
      <c r="AD12" s="36" t="s">
        <v>130</v>
      </c>
      <c r="AE12" s="37">
        <v>85</v>
      </c>
      <c r="AF12" s="103">
        <v>9309</v>
      </c>
      <c r="AG12" s="37">
        <v>791265</v>
      </c>
      <c r="AH12" s="37">
        <v>886216.8</v>
      </c>
      <c r="AI12" s="38">
        <v>85</v>
      </c>
      <c r="AJ12" s="103">
        <v>9309</v>
      </c>
      <c r="AK12" s="37">
        <v>791265</v>
      </c>
      <c r="AL12" s="37">
        <v>886216.8</v>
      </c>
      <c r="AM12" s="38">
        <v>85</v>
      </c>
      <c r="AN12" s="103">
        <v>9309</v>
      </c>
      <c r="AO12" s="37">
        <v>791265</v>
      </c>
      <c r="AP12" s="37">
        <v>886216.8</v>
      </c>
      <c r="AQ12" s="39"/>
      <c r="AR12" s="39"/>
      <c r="AS12" s="39"/>
      <c r="AT12" s="40"/>
      <c r="AU12" s="30"/>
      <c r="AV12" s="30"/>
      <c r="AW12" s="41"/>
      <c r="AX12" s="42"/>
      <c r="AY12" s="147">
        <f t="shared" ref="AY12:AY49" si="9">AE12+AI12+AM12</f>
        <v>255</v>
      </c>
      <c r="AZ12" s="43">
        <f t="shared" ref="AZ12:BA49" si="10">AG12+AK12+AO12</f>
        <v>2373795</v>
      </c>
      <c r="BA12" s="43">
        <f t="shared" si="10"/>
        <v>2658650.4000000004</v>
      </c>
      <c r="BB12" s="42" t="s">
        <v>140</v>
      </c>
      <c r="BC12" s="50"/>
      <c r="BD12" s="32"/>
      <c r="BE12" s="49" t="s">
        <v>141</v>
      </c>
      <c r="BF12" s="32"/>
      <c r="BG12" s="50"/>
      <c r="BH12" s="32"/>
      <c r="BI12" s="50"/>
      <c r="BJ12" s="32"/>
      <c r="BK12" s="50"/>
      <c r="BL12" s="32"/>
      <c r="BM12" s="50"/>
    </row>
    <row r="13" spans="1:67" s="21" customFormat="1" ht="12.95" customHeight="1" x14ac:dyDescent="0.25">
      <c r="A13" s="27" t="s">
        <v>115</v>
      </c>
      <c r="B13" s="28"/>
      <c r="C13" s="28"/>
      <c r="D13" s="28">
        <v>22400002</v>
      </c>
      <c r="E13" s="32" t="s">
        <v>254</v>
      </c>
      <c r="F13" s="29">
        <v>120001752</v>
      </c>
      <c r="G13" s="29"/>
      <c r="H13" s="29" t="s">
        <v>266</v>
      </c>
      <c r="I13" s="30" t="s">
        <v>133</v>
      </c>
      <c r="J13" s="30" t="s">
        <v>134</v>
      </c>
      <c r="K13" s="31" t="s">
        <v>135</v>
      </c>
      <c r="L13" s="32" t="s">
        <v>117</v>
      </c>
      <c r="M13" s="33" t="s">
        <v>118</v>
      </c>
      <c r="N13" s="29" t="s">
        <v>119</v>
      </c>
      <c r="O13" s="32" t="s">
        <v>82</v>
      </c>
      <c r="P13" s="27" t="s">
        <v>124</v>
      </c>
      <c r="Q13" s="30" t="s">
        <v>136</v>
      </c>
      <c r="R13" s="44" t="s">
        <v>137</v>
      </c>
      <c r="S13" s="30" t="s">
        <v>123</v>
      </c>
      <c r="T13" s="27" t="s">
        <v>124</v>
      </c>
      <c r="U13" s="30" t="s">
        <v>138</v>
      </c>
      <c r="V13" s="30" t="s">
        <v>126</v>
      </c>
      <c r="W13" s="27"/>
      <c r="X13" s="27" t="s">
        <v>127</v>
      </c>
      <c r="Y13" s="27" t="s">
        <v>128</v>
      </c>
      <c r="Z13" s="34">
        <v>30</v>
      </c>
      <c r="AA13" s="34">
        <v>60</v>
      </c>
      <c r="AB13" s="34">
        <v>10</v>
      </c>
      <c r="AC13" s="35" t="s">
        <v>139</v>
      </c>
      <c r="AD13" s="36" t="s">
        <v>130</v>
      </c>
      <c r="AE13" s="37">
        <v>1390</v>
      </c>
      <c r="AF13" s="103">
        <v>20402</v>
      </c>
      <c r="AG13" s="37">
        <v>28358780</v>
      </c>
      <c r="AH13" s="37">
        <v>31761833.600000001</v>
      </c>
      <c r="AI13" s="38">
        <v>1390</v>
      </c>
      <c r="AJ13" s="103">
        <v>20402</v>
      </c>
      <c r="AK13" s="37">
        <v>28358780</v>
      </c>
      <c r="AL13" s="37">
        <v>31761833.600000001</v>
      </c>
      <c r="AM13" s="38">
        <v>1390</v>
      </c>
      <c r="AN13" s="103">
        <v>20402</v>
      </c>
      <c r="AO13" s="37">
        <v>28358780</v>
      </c>
      <c r="AP13" s="37">
        <v>31761833.600000001</v>
      </c>
      <c r="AQ13" s="39"/>
      <c r="AR13" s="39"/>
      <c r="AS13" s="39"/>
      <c r="AT13" s="40"/>
      <c r="AU13" s="30"/>
      <c r="AV13" s="30"/>
      <c r="AW13" s="41"/>
      <c r="AX13" s="42"/>
      <c r="AY13" s="147">
        <f t="shared" si="9"/>
        <v>4170</v>
      </c>
      <c r="AZ13" s="43">
        <f t="shared" si="10"/>
        <v>85076340</v>
      </c>
      <c r="BA13" s="43">
        <f t="shared" si="10"/>
        <v>95285500.800000012</v>
      </c>
      <c r="BB13" s="42" t="s">
        <v>140</v>
      </c>
      <c r="BC13" s="50"/>
      <c r="BD13" s="32"/>
      <c r="BE13" s="49" t="s">
        <v>142</v>
      </c>
      <c r="BF13" s="32"/>
      <c r="BG13" s="50"/>
      <c r="BH13" s="32"/>
      <c r="BI13" s="50"/>
      <c r="BJ13" s="32"/>
      <c r="BK13" s="50"/>
      <c r="BL13" s="32"/>
      <c r="BM13" s="50"/>
    </row>
    <row r="14" spans="1:67" s="21" customFormat="1" ht="12.95" customHeight="1" x14ac:dyDescent="0.25">
      <c r="A14" s="27" t="s">
        <v>115</v>
      </c>
      <c r="B14" s="28"/>
      <c r="C14" s="28"/>
      <c r="D14" s="28">
        <v>22400003</v>
      </c>
      <c r="E14" s="32" t="s">
        <v>264</v>
      </c>
      <c r="F14" s="29">
        <v>120002592</v>
      </c>
      <c r="G14" s="29"/>
      <c r="H14" s="29" t="s">
        <v>255</v>
      </c>
      <c r="I14" s="30" t="s">
        <v>133</v>
      </c>
      <c r="J14" s="30" t="s">
        <v>134</v>
      </c>
      <c r="K14" s="31" t="s">
        <v>135</v>
      </c>
      <c r="L14" s="32" t="s">
        <v>117</v>
      </c>
      <c r="M14" s="33" t="s">
        <v>118</v>
      </c>
      <c r="N14" s="29" t="s">
        <v>119</v>
      </c>
      <c r="O14" s="32" t="s">
        <v>82</v>
      </c>
      <c r="P14" s="27" t="s">
        <v>124</v>
      </c>
      <c r="Q14" s="30" t="s">
        <v>136</v>
      </c>
      <c r="R14" s="44" t="s">
        <v>137</v>
      </c>
      <c r="S14" s="30" t="s">
        <v>123</v>
      </c>
      <c r="T14" s="27" t="s">
        <v>124</v>
      </c>
      <c r="U14" s="30" t="s">
        <v>138</v>
      </c>
      <c r="V14" s="30" t="s">
        <v>126</v>
      </c>
      <c r="W14" s="27"/>
      <c r="X14" s="27" t="s">
        <v>127</v>
      </c>
      <c r="Y14" s="27" t="s">
        <v>128</v>
      </c>
      <c r="Z14" s="34">
        <v>30</v>
      </c>
      <c r="AA14" s="34">
        <v>60</v>
      </c>
      <c r="AB14" s="34">
        <v>10</v>
      </c>
      <c r="AC14" s="35" t="s">
        <v>139</v>
      </c>
      <c r="AD14" s="36" t="s">
        <v>130</v>
      </c>
      <c r="AE14" s="37">
        <v>3500</v>
      </c>
      <c r="AF14" s="103">
        <v>23046</v>
      </c>
      <c r="AG14" s="37">
        <v>80661000</v>
      </c>
      <c r="AH14" s="37">
        <v>90340320.000000015</v>
      </c>
      <c r="AI14" s="38">
        <v>3500</v>
      </c>
      <c r="AJ14" s="103">
        <v>23046</v>
      </c>
      <c r="AK14" s="37">
        <v>80661000</v>
      </c>
      <c r="AL14" s="37">
        <v>90340320.000000015</v>
      </c>
      <c r="AM14" s="38">
        <v>3500</v>
      </c>
      <c r="AN14" s="103">
        <v>23046</v>
      </c>
      <c r="AO14" s="37">
        <v>80661000</v>
      </c>
      <c r="AP14" s="37">
        <v>90340320.000000015</v>
      </c>
      <c r="AQ14" s="39"/>
      <c r="AR14" s="39"/>
      <c r="AS14" s="39"/>
      <c r="AT14" s="40"/>
      <c r="AU14" s="30"/>
      <c r="AV14" s="30"/>
      <c r="AW14" s="41"/>
      <c r="AX14" s="42"/>
      <c r="AY14" s="147">
        <f t="shared" si="9"/>
        <v>10500</v>
      </c>
      <c r="AZ14" s="43">
        <v>0</v>
      </c>
      <c r="BA14" s="43">
        <v>0</v>
      </c>
      <c r="BB14" s="42" t="s">
        <v>140</v>
      </c>
      <c r="BC14" s="50"/>
      <c r="BD14" s="32"/>
      <c r="BE14" s="49" t="s">
        <v>143</v>
      </c>
      <c r="BF14" s="32"/>
      <c r="BG14" s="50"/>
      <c r="BH14" s="32"/>
      <c r="BI14" s="50"/>
      <c r="BJ14" s="32"/>
      <c r="BK14" s="50"/>
      <c r="BL14" s="32"/>
      <c r="BM14" s="50"/>
    </row>
    <row r="15" spans="1:67" s="21" customFormat="1" ht="12.95" customHeight="1" x14ac:dyDescent="0.25">
      <c r="A15" s="27" t="s">
        <v>115</v>
      </c>
      <c r="B15" s="28"/>
      <c r="C15" s="28"/>
      <c r="D15" s="28">
        <v>22400003</v>
      </c>
      <c r="E15" s="32" t="s">
        <v>342</v>
      </c>
      <c r="F15" s="29">
        <v>120002592</v>
      </c>
      <c r="G15" s="29"/>
      <c r="H15" s="29" t="s">
        <v>255</v>
      </c>
      <c r="I15" s="30" t="s">
        <v>133</v>
      </c>
      <c r="J15" s="30" t="s">
        <v>134</v>
      </c>
      <c r="K15" s="31" t="s">
        <v>135</v>
      </c>
      <c r="L15" s="29" t="s">
        <v>117</v>
      </c>
      <c r="M15" s="33" t="s">
        <v>118</v>
      </c>
      <c r="N15" s="29" t="s">
        <v>119</v>
      </c>
      <c r="O15" s="29" t="s">
        <v>82</v>
      </c>
      <c r="P15" s="27" t="s">
        <v>124</v>
      </c>
      <c r="Q15" s="30" t="s">
        <v>136</v>
      </c>
      <c r="R15" s="44" t="s">
        <v>122</v>
      </c>
      <c r="S15" s="30" t="s">
        <v>123</v>
      </c>
      <c r="T15" s="27" t="s">
        <v>302</v>
      </c>
      <c r="U15" s="30" t="s">
        <v>337</v>
      </c>
      <c r="V15" s="30" t="s">
        <v>126</v>
      </c>
      <c r="W15" s="27"/>
      <c r="X15" s="27" t="s">
        <v>127</v>
      </c>
      <c r="Y15" s="27" t="s">
        <v>128</v>
      </c>
      <c r="Z15" s="127">
        <v>30</v>
      </c>
      <c r="AA15" s="127">
        <v>60</v>
      </c>
      <c r="AB15" s="127">
        <v>10</v>
      </c>
      <c r="AC15" s="35" t="s">
        <v>139</v>
      </c>
      <c r="AD15" s="36" t="s">
        <v>130</v>
      </c>
      <c r="AE15" s="37">
        <v>1500</v>
      </c>
      <c r="AF15" s="37">
        <v>23046</v>
      </c>
      <c r="AG15" s="37">
        <f t="shared" ref="AG15" si="11">AE15*AF15</f>
        <v>34569000</v>
      </c>
      <c r="AH15" s="37">
        <f t="shared" ref="AH15" si="12">AG15*1.12</f>
        <v>38717280</v>
      </c>
      <c r="AI15" s="38">
        <v>1500</v>
      </c>
      <c r="AJ15" s="38">
        <v>23046</v>
      </c>
      <c r="AK15" s="37">
        <f t="shared" ref="AK15" si="13">AI15*AJ15</f>
        <v>34569000</v>
      </c>
      <c r="AL15" s="37">
        <f t="shared" ref="AL15" si="14">AK15*1.12</f>
        <v>38717280</v>
      </c>
      <c r="AM15" s="38">
        <v>1500</v>
      </c>
      <c r="AN15" s="38">
        <v>23046</v>
      </c>
      <c r="AO15" s="37">
        <f t="shared" ref="AO15" si="15">AM15*AN15</f>
        <v>34569000</v>
      </c>
      <c r="AP15" s="37">
        <f t="shared" ref="AP15" si="16">AO15*1.12</f>
        <v>38717280</v>
      </c>
      <c r="AQ15" s="39"/>
      <c r="AR15" s="39"/>
      <c r="AS15" s="39"/>
      <c r="AT15" s="40"/>
      <c r="AU15" s="30"/>
      <c r="AV15" s="30"/>
      <c r="AW15" s="41"/>
      <c r="AX15" s="42"/>
      <c r="AY15" s="148">
        <f t="shared" ref="AY15" si="17">AE15+AI15+AM15+AQ15+AU15</f>
        <v>4500</v>
      </c>
      <c r="AZ15" s="43">
        <f t="shared" ref="AZ15" si="18">AG15+AK15+AO15+AS15+AW15</f>
        <v>103707000</v>
      </c>
      <c r="BA15" s="43">
        <f t="shared" ref="BA15" si="19">AZ15*1.12</f>
        <v>116151840.00000001</v>
      </c>
      <c r="BB15" s="42" t="s">
        <v>140</v>
      </c>
      <c r="BC15" s="50"/>
      <c r="BD15" s="32"/>
      <c r="BE15" s="49" t="s">
        <v>143</v>
      </c>
      <c r="BF15" s="32"/>
      <c r="BG15" s="50"/>
      <c r="BH15" s="32"/>
      <c r="BI15" s="50"/>
      <c r="BJ15" s="32"/>
      <c r="BK15" s="50"/>
      <c r="BL15" s="32"/>
      <c r="BM15" s="50"/>
      <c r="BN15" s="117" t="s">
        <v>343</v>
      </c>
      <c r="BO15" s="45" t="s">
        <v>344</v>
      </c>
    </row>
    <row r="16" spans="1:67" s="21" customFormat="1" ht="15" x14ac:dyDescent="0.25">
      <c r="A16" s="27" t="s">
        <v>115</v>
      </c>
      <c r="B16" s="28"/>
      <c r="C16" s="28"/>
      <c r="D16" s="28">
        <v>22400004</v>
      </c>
      <c r="E16" s="32" t="s">
        <v>263</v>
      </c>
      <c r="F16" s="29">
        <v>120003697</v>
      </c>
      <c r="G16" s="29"/>
      <c r="H16" s="29" t="s">
        <v>256</v>
      </c>
      <c r="I16" s="30" t="s">
        <v>133</v>
      </c>
      <c r="J16" s="30" t="s">
        <v>134</v>
      </c>
      <c r="K16" s="31" t="s">
        <v>135</v>
      </c>
      <c r="L16" s="32" t="s">
        <v>117</v>
      </c>
      <c r="M16" s="33" t="s">
        <v>118</v>
      </c>
      <c r="N16" s="29" t="s">
        <v>119</v>
      </c>
      <c r="O16" s="32" t="s">
        <v>82</v>
      </c>
      <c r="P16" s="27" t="s">
        <v>124</v>
      </c>
      <c r="Q16" s="30" t="s">
        <v>136</v>
      </c>
      <c r="R16" s="44" t="s">
        <v>137</v>
      </c>
      <c r="S16" s="30" t="s">
        <v>123</v>
      </c>
      <c r="T16" s="27" t="s">
        <v>124</v>
      </c>
      <c r="U16" s="30" t="s">
        <v>138</v>
      </c>
      <c r="V16" s="30" t="s">
        <v>126</v>
      </c>
      <c r="W16" s="27"/>
      <c r="X16" s="27" t="s">
        <v>127</v>
      </c>
      <c r="Y16" s="27" t="s">
        <v>128</v>
      </c>
      <c r="Z16" s="34">
        <v>30</v>
      </c>
      <c r="AA16" s="34">
        <v>60</v>
      </c>
      <c r="AB16" s="34">
        <v>10</v>
      </c>
      <c r="AC16" s="35" t="s">
        <v>139</v>
      </c>
      <c r="AD16" s="36" t="s">
        <v>130</v>
      </c>
      <c r="AE16" s="37">
        <v>5126</v>
      </c>
      <c r="AF16" s="103">
        <v>15543</v>
      </c>
      <c r="AG16" s="37">
        <v>79673418</v>
      </c>
      <c r="AH16" s="37">
        <v>89234228.160000011</v>
      </c>
      <c r="AI16" s="38">
        <v>5126</v>
      </c>
      <c r="AJ16" s="103">
        <v>15543</v>
      </c>
      <c r="AK16" s="37">
        <v>79673418</v>
      </c>
      <c r="AL16" s="37">
        <v>89234228.160000011</v>
      </c>
      <c r="AM16" s="38">
        <v>5126</v>
      </c>
      <c r="AN16" s="103">
        <v>15543</v>
      </c>
      <c r="AO16" s="37">
        <v>79673418</v>
      </c>
      <c r="AP16" s="37">
        <v>89234228.160000011</v>
      </c>
      <c r="AQ16" s="39"/>
      <c r="AR16" s="39"/>
      <c r="AS16" s="39"/>
      <c r="AT16" s="40"/>
      <c r="AU16" s="30"/>
      <c r="AV16" s="30"/>
      <c r="AW16" s="41"/>
      <c r="AX16" s="42"/>
      <c r="AY16" s="147">
        <f t="shared" si="9"/>
        <v>15378</v>
      </c>
      <c r="AZ16" s="43">
        <v>0</v>
      </c>
      <c r="BA16" s="43">
        <v>0</v>
      </c>
      <c r="BB16" s="42" t="s">
        <v>140</v>
      </c>
      <c r="BC16" s="50"/>
      <c r="BD16" s="32"/>
      <c r="BE16" s="49" t="s">
        <v>144</v>
      </c>
      <c r="BF16" s="32"/>
      <c r="BG16" s="50"/>
      <c r="BH16" s="32"/>
      <c r="BI16" s="50"/>
      <c r="BJ16" s="32"/>
      <c r="BK16" s="50"/>
      <c r="BL16" s="32"/>
      <c r="BM16" s="50"/>
    </row>
    <row r="17" spans="1:67" s="21" customFormat="1" ht="12.95" customHeight="1" x14ac:dyDescent="0.25">
      <c r="A17" s="27" t="s">
        <v>115</v>
      </c>
      <c r="B17" s="28"/>
      <c r="C17" s="28"/>
      <c r="D17" s="28">
        <v>22400004</v>
      </c>
      <c r="E17" s="32" t="s">
        <v>345</v>
      </c>
      <c r="F17" s="29">
        <v>120003697</v>
      </c>
      <c r="G17" s="29"/>
      <c r="H17" s="29" t="s">
        <v>256</v>
      </c>
      <c r="I17" s="30" t="s">
        <v>133</v>
      </c>
      <c r="J17" s="30" t="s">
        <v>134</v>
      </c>
      <c r="K17" s="31" t="s">
        <v>135</v>
      </c>
      <c r="L17" s="29" t="s">
        <v>117</v>
      </c>
      <c r="M17" s="33" t="s">
        <v>118</v>
      </c>
      <c r="N17" s="29" t="s">
        <v>119</v>
      </c>
      <c r="O17" s="29" t="s">
        <v>82</v>
      </c>
      <c r="P17" s="27" t="s">
        <v>124</v>
      </c>
      <c r="Q17" s="30" t="s">
        <v>136</v>
      </c>
      <c r="R17" s="44" t="s">
        <v>122</v>
      </c>
      <c r="S17" s="30" t="s">
        <v>123</v>
      </c>
      <c r="T17" s="27" t="s">
        <v>304</v>
      </c>
      <c r="U17" s="30" t="s">
        <v>346</v>
      </c>
      <c r="V17" s="30" t="s">
        <v>126</v>
      </c>
      <c r="W17" s="27"/>
      <c r="X17" s="27" t="s">
        <v>127</v>
      </c>
      <c r="Y17" s="27" t="s">
        <v>128</v>
      </c>
      <c r="Z17" s="127">
        <v>30</v>
      </c>
      <c r="AA17" s="127">
        <v>60</v>
      </c>
      <c r="AB17" s="127">
        <v>10</v>
      </c>
      <c r="AC17" s="35" t="s">
        <v>139</v>
      </c>
      <c r="AD17" s="36" t="s">
        <v>130</v>
      </c>
      <c r="AE17" s="37">
        <v>2126</v>
      </c>
      <c r="AF17" s="37">
        <v>15543</v>
      </c>
      <c r="AG17" s="37">
        <f t="shared" ref="AG17" si="20">AE17*AF17</f>
        <v>33044418</v>
      </c>
      <c r="AH17" s="37">
        <f t="shared" ref="AH17" si="21">AG17*1.12</f>
        <v>37009748.160000004</v>
      </c>
      <c r="AI17" s="38">
        <v>2126</v>
      </c>
      <c r="AJ17" s="38">
        <v>15543</v>
      </c>
      <c r="AK17" s="37">
        <f t="shared" ref="AK17" si="22">AI17*AJ17</f>
        <v>33044418</v>
      </c>
      <c r="AL17" s="37">
        <f t="shared" ref="AL17" si="23">AK17*1.12</f>
        <v>37009748.160000004</v>
      </c>
      <c r="AM17" s="38">
        <v>2126</v>
      </c>
      <c r="AN17" s="38">
        <v>15543</v>
      </c>
      <c r="AO17" s="37">
        <f t="shared" ref="AO17" si="24">AM17*AN17</f>
        <v>33044418</v>
      </c>
      <c r="AP17" s="37">
        <f t="shared" ref="AP17" si="25">AO17*1.12</f>
        <v>37009748.160000004</v>
      </c>
      <c r="AQ17" s="39"/>
      <c r="AR17" s="39"/>
      <c r="AS17" s="39"/>
      <c r="AT17" s="40"/>
      <c r="AU17" s="30"/>
      <c r="AV17" s="30"/>
      <c r="AW17" s="41"/>
      <c r="AX17" s="42"/>
      <c r="AY17" s="148">
        <f t="shared" ref="AY17" si="26">AE17+AI17+AM17+AQ17+AU17</f>
        <v>6378</v>
      </c>
      <c r="AZ17" s="43">
        <f t="shared" ref="AZ17" si="27">AG17+AK17+AO17+AS17+AW17</f>
        <v>99133254</v>
      </c>
      <c r="BA17" s="43">
        <f t="shared" ref="BA17" si="28">AZ17*1.12</f>
        <v>111029244.48</v>
      </c>
      <c r="BB17" s="42" t="s">
        <v>140</v>
      </c>
      <c r="BC17" s="50"/>
      <c r="BD17" s="32"/>
      <c r="BE17" s="49" t="s">
        <v>144</v>
      </c>
      <c r="BF17" s="32"/>
      <c r="BG17" s="50"/>
      <c r="BH17" s="32"/>
      <c r="BI17" s="50"/>
      <c r="BJ17" s="32"/>
      <c r="BK17" s="50"/>
      <c r="BL17" s="32"/>
      <c r="BM17" s="50"/>
      <c r="BN17" s="117" t="s">
        <v>343</v>
      </c>
      <c r="BO17" s="45" t="s">
        <v>344</v>
      </c>
    </row>
    <row r="18" spans="1:67" s="21" customFormat="1" ht="12.95" customHeight="1" x14ac:dyDescent="0.25">
      <c r="A18" s="27" t="s">
        <v>115</v>
      </c>
      <c r="B18" s="28"/>
      <c r="C18" s="28"/>
      <c r="D18" s="28">
        <v>22400005</v>
      </c>
      <c r="E18" s="32" t="s">
        <v>265</v>
      </c>
      <c r="F18" s="29">
        <v>120004343</v>
      </c>
      <c r="G18" s="29"/>
      <c r="H18" s="29" t="s">
        <v>254</v>
      </c>
      <c r="I18" s="30" t="s">
        <v>133</v>
      </c>
      <c r="J18" s="30" t="s">
        <v>134</v>
      </c>
      <c r="K18" s="31" t="s">
        <v>135</v>
      </c>
      <c r="L18" s="32" t="s">
        <v>117</v>
      </c>
      <c r="M18" s="33" t="s">
        <v>118</v>
      </c>
      <c r="N18" s="29" t="s">
        <v>119</v>
      </c>
      <c r="O18" s="32" t="s">
        <v>82</v>
      </c>
      <c r="P18" s="27" t="s">
        <v>124</v>
      </c>
      <c r="Q18" s="30" t="s">
        <v>136</v>
      </c>
      <c r="R18" s="44" t="s">
        <v>122</v>
      </c>
      <c r="S18" s="30" t="s">
        <v>123</v>
      </c>
      <c r="T18" s="27" t="s">
        <v>124</v>
      </c>
      <c r="U18" s="30" t="s">
        <v>138</v>
      </c>
      <c r="V18" s="30" t="s">
        <v>126</v>
      </c>
      <c r="W18" s="27"/>
      <c r="X18" s="27" t="s">
        <v>127</v>
      </c>
      <c r="Y18" s="27" t="s">
        <v>128</v>
      </c>
      <c r="Z18" s="34">
        <v>30</v>
      </c>
      <c r="AA18" s="34">
        <v>60</v>
      </c>
      <c r="AB18" s="34">
        <v>10</v>
      </c>
      <c r="AC18" s="35" t="s">
        <v>139</v>
      </c>
      <c r="AD18" s="36" t="s">
        <v>130</v>
      </c>
      <c r="AE18" s="37">
        <v>650</v>
      </c>
      <c r="AF18" s="37">
        <v>17053.259999999998</v>
      </c>
      <c r="AG18" s="37">
        <v>11084618.999999998</v>
      </c>
      <c r="AH18" s="37">
        <v>12414773.279999999</v>
      </c>
      <c r="AI18" s="38">
        <v>650</v>
      </c>
      <c r="AJ18" s="38">
        <v>17735.3904</v>
      </c>
      <c r="AK18" s="37">
        <v>11528003.76</v>
      </c>
      <c r="AL18" s="37">
        <v>12911364.211200001</v>
      </c>
      <c r="AM18" s="38">
        <v>650</v>
      </c>
      <c r="AN18" s="38">
        <v>18444.810000000001</v>
      </c>
      <c r="AO18" s="37">
        <v>11989126.5</v>
      </c>
      <c r="AP18" s="37">
        <v>13427821.680000002</v>
      </c>
      <c r="AQ18" s="39"/>
      <c r="AR18" s="39"/>
      <c r="AS18" s="39"/>
      <c r="AT18" s="40"/>
      <c r="AU18" s="30"/>
      <c r="AV18" s="30"/>
      <c r="AW18" s="41"/>
      <c r="AX18" s="42"/>
      <c r="AY18" s="147">
        <f t="shared" si="9"/>
        <v>1950</v>
      </c>
      <c r="AZ18" s="43">
        <v>0</v>
      </c>
      <c r="BA18" s="43">
        <v>0</v>
      </c>
      <c r="BB18" s="42" t="s">
        <v>140</v>
      </c>
      <c r="BC18" s="50"/>
      <c r="BD18" s="32"/>
      <c r="BE18" s="49" t="s">
        <v>145</v>
      </c>
      <c r="BF18" s="32"/>
      <c r="BG18" s="50"/>
      <c r="BH18" s="32"/>
      <c r="BI18" s="50"/>
      <c r="BJ18" s="32"/>
      <c r="BK18" s="50"/>
      <c r="BL18" s="32"/>
      <c r="BM18" s="50"/>
    </row>
    <row r="19" spans="1:67" s="45" customFormat="1" ht="12.95" customHeight="1" x14ac:dyDescent="0.25">
      <c r="A19" s="27" t="s">
        <v>115</v>
      </c>
      <c r="B19" s="47"/>
      <c r="C19" s="150"/>
      <c r="D19" s="150">
        <v>22400005</v>
      </c>
      <c r="E19" s="32" t="s">
        <v>357</v>
      </c>
      <c r="F19" s="29">
        <v>120004343</v>
      </c>
      <c r="G19" s="48"/>
      <c r="H19" s="29" t="s">
        <v>254</v>
      </c>
      <c r="I19" s="30" t="s">
        <v>133</v>
      </c>
      <c r="J19" s="30" t="s">
        <v>134</v>
      </c>
      <c r="K19" s="31" t="s">
        <v>135</v>
      </c>
      <c r="L19" s="29" t="s">
        <v>117</v>
      </c>
      <c r="M19" s="33" t="s">
        <v>118</v>
      </c>
      <c r="N19" s="29" t="s">
        <v>119</v>
      </c>
      <c r="O19" s="29" t="s">
        <v>82</v>
      </c>
      <c r="P19" s="27" t="s">
        <v>124</v>
      </c>
      <c r="Q19" s="30" t="s">
        <v>136</v>
      </c>
      <c r="R19" s="135" t="s">
        <v>315</v>
      </c>
      <c r="S19" s="30" t="s">
        <v>123</v>
      </c>
      <c r="T19" s="27" t="s">
        <v>124</v>
      </c>
      <c r="U19" s="30" t="s">
        <v>138</v>
      </c>
      <c r="V19" s="30" t="s">
        <v>126</v>
      </c>
      <c r="W19" s="27"/>
      <c r="X19" s="27" t="s">
        <v>127</v>
      </c>
      <c r="Y19" s="27" t="s">
        <v>128</v>
      </c>
      <c r="Z19" s="151">
        <v>30</v>
      </c>
      <c r="AA19" s="151">
        <v>60</v>
      </c>
      <c r="AB19" s="151">
        <v>10</v>
      </c>
      <c r="AC19" s="35" t="s">
        <v>139</v>
      </c>
      <c r="AD19" s="30" t="s">
        <v>130</v>
      </c>
      <c r="AE19" s="37">
        <v>650</v>
      </c>
      <c r="AF19" s="152">
        <v>18990</v>
      </c>
      <c r="AG19" s="152">
        <f t="shared" ref="AG19" si="29">AE19*AF19</f>
        <v>12343500</v>
      </c>
      <c r="AH19" s="152">
        <f t="shared" ref="AH19" si="30">AG19*1.12</f>
        <v>13824720.000000002</v>
      </c>
      <c r="AI19" s="40">
        <v>650</v>
      </c>
      <c r="AJ19" s="152">
        <v>18990</v>
      </c>
      <c r="AK19" s="152">
        <f t="shared" ref="AK19" si="31">AI19*AJ19</f>
        <v>12343500</v>
      </c>
      <c r="AL19" s="152">
        <f t="shared" ref="AL19" si="32">AK19*1.12</f>
        <v>13824720.000000002</v>
      </c>
      <c r="AM19" s="40">
        <v>650</v>
      </c>
      <c r="AN19" s="152">
        <v>18990</v>
      </c>
      <c r="AO19" s="152">
        <f t="shared" ref="AO19" si="33">AM19*AN19</f>
        <v>12343500</v>
      </c>
      <c r="AP19" s="152">
        <f t="shared" ref="AP19" si="34">AO19*1.12</f>
        <v>13824720.000000002</v>
      </c>
      <c r="AQ19" s="40"/>
      <c r="AR19" s="40"/>
      <c r="AS19" s="40"/>
      <c r="AT19" s="40"/>
      <c r="AU19" s="30"/>
      <c r="AV19" s="30"/>
      <c r="AW19" s="41"/>
      <c r="AX19" s="42"/>
      <c r="AY19" s="153">
        <f t="shared" ref="AY19" si="35">AE19+AI19+AM19+AQ19+AU19</f>
        <v>1950</v>
      </c>
      <c r="AZ19" s="43">
        <f t="shared" ref="AZ19" si="36">AG19+AK19+AO19+AS19+AW19</f>
        <v>37030500</v>
      </c>
      <c r="BA19" s="43">
        <f t="shared" ref="BA19" si="37">AZ19*1.12</f>
        <v>41474160.000000007</v>
      </c>
      <c r="BB19" s="42" t="s">
        <v>140</v>
      </c>
      <c r="BC19" s="48"/>
      <c r="BD19" s="155"/>
      <c r="BE19" s="154" t="s">
        <v>145</v>
      </c>
      <c r="BF19" s="155"/>
      <c r="BG19" s="48"/>
      <c r="BH19" s="155"/>
      <c r="BI19" s="48"/>
      <c r="BJ19" s="155"/>
      <c r="BK19" s="48"/>
      <c r="BL19" s="155"/>
      <c r="BM19" s="48"/>
      <c r="BN19" s="117" t="s">
        <v>343</v>
      </c>
    </row>
    <row r="20" spans="1:67" s="21" customFormat="1" ht="12.95" customHeight="1" x14ac:dyDescent="0.25">
      <c r="A20" s="27" t="s">
        <v>115</v>
      </c>
      <c r="B20" s="28"/>
      <c r="C20" s="28" t="s">
        <v>292</v>
      </c>
      <c r="D20" s="28">
        <v>22400006</v>
      </c>
      <c r="E20" s="32" t="s">
        <v>250</v>
      </c>
      <c r="F20" s="29">
        <v>120006031</v>
      </c>
      <c r="G20" s="29"/>
      <c r="H20" s="29" t="s">
        <v>247</v>
      </c>
      <c r="I20" s="30" t="s">
        <v>290</v>
      </c>
      <c r="J20" s="30" t="s">
        <v>116</v>
      </c>
      <c r="K20" s="31" t="s">
        <v>167</v>
      </c>
      <c r="L20" s="32" t="s">
        <v>117</v>
      </c>
      <c r="M20" s="33" t="s">
        <v>118</v>
      </c>
      <c r="N20" s="29" t="s">
        <v>119</v>
      </c>
      <c r="O20" s="32" t="s">
        <v>82</v>
      </c>
      <c r="P20" s="27" t="s">
        <v>120</v>
      </c>
      <c r="Q20" s="30" t="s">
        <v>121</v>
      </c>
      <c r="R20" s="44" t="s">
        <v>122</v>
      </c>
      <c r="S20" s="30" t="s">
        <v>123</v>
      </c>
      <c r="T20" s="27" t="s">
        <v>124</v>
      </c>
      <c r="U20" s="30" t="s">
        <v>125</v>
      </c>
      <c r="V20" s="30" t="s">
        <v>126</v>
      </c>
      <c r="W20" s="27"/>
      <c r="X20" s="27" t="s">
        <v>127</v>
      </c>
      <c r="Y20" s="27" t="s">
        <v>128</v>
      </c>
      <c r="Z20" s="34">
        <v>30</v>
      </c>
      <c r="AA20" s="34">
        <v>60</v>
      </c>
      <c r="AB20" s="34">
        <v>10</v>
      </c>
      <c r="AC20" s="35" t="s">
        <v>129</v>
      </c>
      <c r="AD20" s="36" t="s">
        <v>130</v>
      </c>
      <c r="AE20" s="37">
        <v>948.5</v>
      </c>
      <c r="AF20" s="103">
        <v>556482</v>
      </c>
      <c r="AG20" s="37">
        <v>527823177</v>
      </c>
      <c r="AH20" s="37">
        <v>591161958.24000001</v>
      </c>
      <c r="AI20" s="38">
        <v>948.5</v>
      </c>
      <c r="AJ20" s="103">
        <v>556482</v>
      </c>
      <c r="AK20" s="37">
        <v>527823177</v>
      </c>
      <c r="AL20" s="37">
        <v>591161958.24000001</v>
      </c>
      <c r="AM20" s="38">
        <v>948.5</v>
      </c>
      <c r="AN20" s="103">
        <v>556482</v>
      </c>
      <c r="AO20" s="37">
        <v>527823177</v>
      </c>
      <c r="AP20" s="37">
        <v>591161958.24000001</v>
      </c>
      <c r="AQ20" s="39"/>
      <c r="AR20" s="39"/>
      <c r="AS20" s="39"/>
      <c r="AT20" s="40"/>
      <c r="AU20" s="30"/>
      <c r="AV20" s="30"/>
      <c r="AW20" s="41"/>
      <c r="AX20" s="42"/>
      <c r="AY20" s="147">
        <f t="shared" si="9"/>
        <v>2845.5</v>
      </c>
      <c r="AZ20" s="43">
        <f t="shared" si="10"/>
        <v>1583469531</v>
      </c>
      <c r="BA20" s="43">
        <f t="shared" si="10"/>
        <v>1773485874.72</v>
      </c>
      <c r="BB20" s="42" t="s">
        <v>131</v>
      </c>
      <c r="BC20" s="50"/>
      <c r="BD20" s="32"/>
      <c r="BE20" s="49" t="s">
        <v>146</v>
      </c>
      <c r="BF20" s="32"/>
      <c r="BG20" s="50"/>
      <c r="BH20" s="32"/>
      <c r="BI20" s="50"/>
      <c r="BJ20" s="32"/>
      <c r="BK20" s="50"/>
      <c r="BL20" s="32"/>
      <c r="BM20" s="50"/>
    </row>
    <row r="21" spans="1:67" s="21" customFormat="1" ht="12.95" customHeight="1" x14ac:dyDescent="0.25">
      <c r="A21" s="27" t="s">
        <v>115</v>
      </c>
      <c r="B21" s="28"/>
      <c r="C21" s="28" t="s">
        <v>292</v>
      </c>
      <c r="D21" s="28">
        <v>22400007</v>
      </c>
      <c r="E21" s="32" t="s">
        <v>247</v>
      </c>
      <c r="F21" s="29">
        <v>120006035</v>
      </c>
      <c r="G21" s="29"/>
      <c r="H21" s="29" t="s">
        <v>249</v>
      </c>
      <c r="I21" s="30" t="s">
        <v>290</v>
      </c>
      <c r="J21" s="30" t="s">
        <v>116</v>
      </c>
      <c r="K21" s="31" t="s">
        <v>167</v>
      </c>
      <c r="L21" s="32" t="s">
        <v>117</v>
      </c>
      <c r="M21" s="33" t="s">
        <v>118</v>
      </c>
      <c r="N21" s="29" t="s">
        <v>119</v>
      </c>
      <c r="O21" s="32" t="s">
        <v>82</v>
      </c>
      <c r="P21" s="27" t="s">
        <v>120</v>
      </c>
      <c r="Q21" s="30" t="s">
        <v>121</v>
      </c>
      <c r="R21" s="44" t="s">
        <v>122</v>
      </c>
      <c r="S21" s="30" t="s">
        <v>123</v>
      </c>
      <c r="T21" s="27" t="s">
        <v>124</v>
      </c>
      <c r="U21" s="30" t="s">
        <v>125</v>
      </c>
      <c r="V21" s="30" t="s">
        <v>126</v>
      </c>
      <c r="W21" s="27"/>
      <c r="X21" s="27" t="s">
        <v>127</v>
      </c>
      <c r="Y21" s="27" t="s">
        <v>128</v>
      </c>
      <c r="Z21" s="34">
        <v>30</v>
      </c>
      <c r="AA21" s="34">
        <v>60</v>
      </c>
      <c r="AB21" s="34">
        <v>10</v>
      </c>
      <c r="AC21" s="35" t="s">
        <v>129</v>
      </c>
      <c r="AD21" s="36" t="s">
        <v>130</v>
      </c>
      <c r="AE21" s="37">
        <v>140</v>
      </c>
      <c r="AF21" s="37">
        <v>713628.89</v>
      </c>
      <c r="AG21" s="37">
        <v>99908044.600000009</v>
      </c>
      <c r="AH21" s="37">
        <v>111897009.95200002</v>
      </c>
      <c r="AI21" s="38">
        <v>140</v>
      </c>
      <c r="AJ21" s="38">
        <v>742174.05</v>
      </c>
      <c r="AK21" s="37">
        <v>103904367</v>
      </c>
      <c r="AL21" s="37">
        <v>116372891.04000001</v>
      </c>
      <c r="AM21" s="38">
        <v>140</v>
      </c>
      <c r="AN21" s="38">
        <v>771861.01</v>
      </c>
      <c r="AO21" s="37">
        <v>108060541.40000001</v>
      </c>
      <c r="AP21" s="37">
        <v>121027806.36800002</v>
      </c>
      <c r="AQ21" s="39"/>
      <c r="AR21" s="39"/>
      <c r="AS21" s="39"/>
      <c r="AT21" s="40"/>
      <c r="AU21" s="30"/>
      <c r="AV21" s="30"/>
      <c r="AW21" s="41"/>
      <c r="AX21" s="42"/>
      <c r="AY21" s="147">
        <f t="shared" si="9"/>
        <v>420</v>
      </c>
      <c r="AZ21" s="43">
        <v>0</v>
      </c>
      <c r="BA21" s="43">
        <v>0</v>
      </c>
      <c r="BB21" s="42" t="s">
        <v>131</v>
      </c>
      <c r="BC21" s="50"/>
      <c r="BD21" s="32"/>
      <c r="BE21" s="49" t="s">
        <v>147</v>
      </c>
      <c r="BF21" s="32"/>
      <c r="BG21" s="50"/>
      <c r="BH21" s="32"/>
      <c r="BI21" s="50"/>
      <c r="BJ21" s="32"/>
      <c r="BK21" s="50"/>
      <c r="BL21" s="32"/>
      <c r="BM21" s="50"/>
    </row>
    <row r="22" spans="1:67" s="45" customFormat="1" ht="12.95" customHeight="1" x14ac:dyDescent="0.25">
      <c r="A22" s="27" t="s">
        <v>115</v>
      </c>
      <c r="B22" s="150"/>
      <c r="C22" s="150" t="s">
        <v>292</v>
      </c>
      <c r="D22" s="150">
        <v>22400007</v>
      </c>
      <c r="E22" s="32" t="s">
        <v>350</v>
      </c>
      <c r="F22" s="29">
        <v>120006035</v>
      </c>
      <c r="G22" s="29"/>
      <c r="H22" s="29" t="s">
        <v>249</v>
      </c>
      <c r="I22" s="30" t="s">
        <v>290</v>
      </c>
      <c r="J22" s="30" t="s">
        <v>116</v>
      </c>
      <c r="K22" s="31" t="s">
        <v>167</v>
      </c>
      <c r="L22" s="29" t="s">
        <v>117</v>
      </c>
      <c r="M22" s="33" t="s">
        <v>118</v>
      </c>
      <c r="N22" s="29" t="s">
        <v>119</v>
      </c>
      <c r="O22" s="29" t="s">
        <v>82</v>
      </c>
      <c r="P22" s="27" t="s">
        <v>120</v>
      </c>
      <c r="Q22" s="30" t="s">
        <v>121</v>
      </c>
      <c r="R22" s="135" t="s">
        <v>315</v>
      </c>
      <c r="S22" s="30" t="s">
        <v>123</v>
      </c>
      <c r="T22" s="27" t="s">
        <v>302</v>
      </c>
      <c r="U22" s="30" t="s">
        <v>303</v>
      </c>
      <c r="V22" s="30" t="s">
        <v>126</v>
      </c>
      <c r="W22" s="27"/>
      <c r="X22" s="27" t="s">
        <v>127</v>
      </c>
      <c r="Y22" s="27" t="s">
        <v>128</v>
      </c>
      <c r="Z22" s="151">
        <v>30</v>
      </c>
      <c r="AA22" s="151">
        <v>60</v>
      </c>
      <c r="AB22" s="151">
        <v>10</v>
      </c>
      <c r="AC22" s="35" t="s">
        <v>129</v>
      </c>
      <c r="AD22" s="30" t="s">
        <v>130</v>
      </c>
      <c r="AE22" s="37">
        <v>70</v>
      </c>
      <c r="AF22" s="152">
        <v>642208.69999999995</v>
      </c>
      <c r="AG22" s="152">
        <f t="shared" ref="AG22" si="38">AE22*AF22</f>
        <v>44954609</v>
      </c>
      <c r="AH22" s="152">
        <f t="shared" ref="AH22" si="39">AG22*1.12</f>
        <v>50349162.080000006</v>
      </c>
      <c r="AI22" s="40">
        <v>70</v>
      </c>
      <c r="AJ22" s="40">
        <v>642208.69999999995</v>
      </c>
      <c r="AK22" s="152">
        <f t="shared" ref="AK22" si="40">AI22*AJ22</f>
        <v>44954609</v>
      </c>
      <c r="AL22" s="152">
        <f t="shared" ref="AL22" si="41">AK22*1.12</f>
        <v>50349162.080000006</v>
      </c>
      <c r="AM22" s="40">
        <v>70</v>
      </c>
      <c r="AN22" s="40">
        <v>642208.69999999995</v>
      </c>
      <c r="AO22" s="152">
        <f t="shared" ref="AO22" si="42">AM22*AN22</f>
        <v>44954609</v>
      </c>
      <c r="AP22" s="152">
        <f t="shared" ref="AP22" si="43">AO22*1.12</f>
        <v>50349162.080000006</v>
      </c>
      <c r="AQ22" s="40"/>
      <c r="AR22" s="40"/>
      <c r="AS22" s="40"/>
      <c r="AT22" s="40"/>
      <c r="AU22" s="30"/>
      <c r="AV22" s="30"/>
      <c r="AW22" s="41"/>
      <c r="AX22" s="42"/>
      <c r="AY22" s="153">
        <f>AE22+AI22+AM22+AQ22+AU22</f>
        <v>210</v>
      </c>
      <c r="AZ22" s="43">
        <f t="shared" ref="AZ22" si="44">AG22+AK22+AO22+AS22+AW22</f>
        <v>134863827</v>
      </c>
      <c r="BA22" s="43">
        <f t="shared" ref="BA22" si="45">AZ22*1.12</f>
        <v>151047486.24000001</v>
      </c>
      <c r="BB22" s="42" t="s">
        <v>131</v>
      </c>
      <c r="BC22" s="49"/>
      <c r="BD22" s="29"/>
      <c r="BE22" s="154" t="s">
        <v>147</v>
      </c>
      <c r="BF22" s="29"/>
      <c r="BG22" s="49"/>
      <c r="BH22" s="29"/>
      <c r="BI22" s="49"/>
      <c r="BJ22" s="29"/>
      <c r="BK22" s="49"/>
      <c r="BL22" s="29"/>
      <c r="BM22" s="49"/>
      <c r="BN22" s="117" t="s">
        <v>351</v>
      </c>
    </row>
    <row r="23" spans="1:67" s="21" customFormat="1" ht="12.95" customHeight="1" x14ac:dyDescent="0.25">
      <c r="A23" s="27" t="s">
        <v>115</v>
      </c>
      <c r="B23" s="28"/>
      <c r="C23" s="28" t="s">
        <v>292</v>
      </c>
      <c r="D23" s="28">
        <v>22400008</v>
      </c>
      <c r="E23" s="32" t="s">
        <v>249</v>
      </c>
      <c r="F23" s="29">
        <v>120006036</v>
      </c>
      <c r="G23" s="29"/>
      <c r="H23" s="29" t="s">
        <v>250</v>
      </c>
      <c r="I23" s="30" t="s">
        <v>290</v>
      </c>
      <c r="J23" s="30" t="s">
        <v>116</v>
      </c>
      <c r="K23" s="31" t="s">
        <v>167</v>
      </c>
      <c r="L23" s="32" t="s">
        <v>117</v>
      </c>
      <c r="M23" s="33" t="s">
        <v>118</v>
      </c>
      <c r="N23" s="29" t="s">
        <v>119</v>
      </c>
      <c r="O23" s="32" t="s">
        <v>82</v>
      </c>
      <c r="P23" s="27" t="s">
        <v>120</v>
      </c>
      <c r="Q23" s="30" t="s">
        <v>121</v>
      </c>
      <c r="R23" s="44" t="s">
        <v>122</v>
      </c>
      <c r="S23" s="30" t="s">
        <v>123</v>
      </c>
      <c r="T23" s="27" t="s">
        <v>124</v>
      </c>
      <c r="U23" s="30" t="s">
        <v>125</v>
      </c>
      <c r="V23" s="30" t="s">
        <v>126</v>
      </c>
      <c r="W23" s="27"/>
      <c r="X23" s="27" t="s">
        <v>127</v>
      </c>
      <c r="Y23" s="27" t="s">
        <v>128</v>
      </c>
      <c r="Z23" s="34">
        <v>30</v>
      </c>
      <c r="AA23" s="34">
        <v>60</v>
      </c>
      <c r="AB23" s="34">
        <v>10</v>
      </c>
      <c r="AC23" s="35" t="s">
        <v>129</v>
      </c>
      <c r="AD23" s="36" t="s">
        <v>130</v>
      </c>
      <c r="AE23" s="37">
        <v>190</v>
      </c>
      <c r="AF23" s="37">
        <v>566525.06999999995</v>
      </c>
      <c r="AG23" s="37">
        <v>107639763.3</v>
      </c>
      <c r="AH23" s="37">
        <v>120556534.89600001</v>
      </c>
      <c r="AI23" s="38">
        <v>190</v>
      </c>
      <c r="AJ23" s="38">
        <v>589186.06999999995</v>
      </c>
      <c r="AK23" s="37">
        <v>111945353.3</v>
      </c>
      <c r="AL23" s="37">
        <v>125378795.69600001</v>
      </c>
      <c r="AM23" s="38">
        <v>190</v>
      </c>
      <c r="AN23" s="38">
        <v>612753.52</v>
      </c>
      <c r="AO23" s="37">
        <v>116423168.8</v>
      </c>
      <c r="AP23" s="37">
        <v>130393949.05600001</v>
      </c>
      <c r="AQ23" s="39"/>
      <c r="AR23" s="39"/>
      <c r="AS23" s="39"/>
      <c r="AT23" s="40"/>
      <c r="AU23" s="30"/>
      <c r="AV23" s="30"/>
      <c r="AW23" s="41"/>
      <c r="AX23" s="42"/>
      <c r="AY23" s="147">
        <f t="shared" si="9"/>
        <v>570</v>
      </c>
      <c r="AZ23" s="43">
        <v>0</v>
      </c>
      <c r="BA23" s="43">
        <v>0</v>
      </c>
      <c r="BB23" s="42" t="s">
        <v>131</v>
      </c>
      <c r="BC23" s="50"/>
      <c r="BD23" s="32"/>
      <c r="BE23" s="49" t="s">
        <v>148</v>
      </c>
      <c r="BF23" s="32"/>
      <c r="BG23" s="50"/>
      <c r="BH23" s="32"/>
      <c r="BI23" s="50"/>
      <c r="BJ23" s="32"/>
      <c r="BK23" s="50"/>
      <c r="BL23" s="32"/>
      <c r="BM23" s="50"/>
    </row>
    <row r="24" spans="1:67" s="145" customFormat="1" ht="12.95" customHeight="1" x14ac:dyDescent="0.25">
      <c r="A24" s="109" t="s">
        <v>115</v>
      </c>
      <c r="B24" s="156"/>
      <c r="C24" s="156" t="s">
        <v>292</v>
      </c>
      <c r="D24" s="156">
        <v>22400008</v>
      </c>
      <c r="E24" s="32" t="s">
        <v>359</v>
      </c>
      <c r="F24" s="67">
        <v>120006036</v>
      </c>
      <c r="G24" s="67"/>
      <c r="H24" s="67" t="s">
        <v>250</v>
      </c>
      <c r="I24" s="36" t="s">
        <v>290</v>
      </c>
      <c r="J24" s="36" t="s">
        <v>116</v>
      </c>
      <c r="K24" s="107" t="s">
        <v>167</v>
      </c>
      <c r="L24" s="67" t="s">
        <v>117</v>
      </c>
      <c r="M24" s="108" t="s">
        <v>118</v>
      </c>
      <c r="N24" s="67" t="s">
        <v>119</v>
      </c>
      <c r="O24" s="67" t="s">
        <v>82</v>
      </c>
      <c r="P24" s="109" t="s">
        <v>120</v>
      </c>
      <c r="Q24" s="36" t="s">
        <v>121</v>
      </c>
      <c r="R24" s="110" t="s">
        <v>315</v>
      </c>
      <c r="S24" s="36" t="s">
        <v>123</v>
      </c>
      <c r="T24" s="109" t="s">
        <v>124</v>
      </c>
      <c r="U24" s="36" t="s">
        <v>125</v>
      </c>
      <c r="V24" s="36" t="s">
        <v>126</v>
      </c>
      <c r="W24" s="109"/>
      <c r="X24" s="109" t="s">
        <v>127</v>
      </c>
      <c r="Y24" s="109" t="s">
        <v>128</v>
      </c>
      <c r="Z24" s="111">
        <v>30</v>
      </c>
      <c r="AA24" s="111">
        <v>60</v>
      </c>
      <c r="AB24" s="111">
        <v>10</v>
      </c>
      <c r="AC24" s="112" t="s">
        <v>129</v>
      </c>
      <c r="AD24" s="36" t="s">
        <v>130</v>
      </c>
      <c r="AE24" s="37">
        <v>190</v>
      </c>
      <c r="AF24" s="37">
        <v>576500</v>
      </c>
      <c r="AG24" s="37">
        <f>AF24*AE24</f>
        <v>109535000</v>
      </c>
      <c r="AH24" s="37">
        <f>AG24*1.12</f>
        <v>122679200.00000001</v>
      </c>
      <c r="AI24" s="38">
        <v>190</v>
      </c>
      <c r="AJ24" s="37">
        <v>576500</v>
      </c>
      <c r="AK24" s="37">
        <f>AJ24*AI24</f>
        <v>109535000</v>
      </c>
      <c r="AL24" s="37">
        <f>AK24*1.12</f>
        <v>122679200.00000001</v>
      </c>
      <c r="AM24" s="38">
        <v>190</v>
      </c>
      <c r="AN24" s="37">
        <v>576500</v>
      </c>
      <c r="AO24" s="37">
        <f>AN24*AM24</f>
        <v>109535000</v>
      </c>
      <c r="AP24" s="37">
        <f>AO24*1.12</f>
        <v>122679200.00000001</v>
      </c>
      <c r="AQ24" s="38"/>
      <c r="AR24" s="38"/>
      <c r="AS24" s="38"/>
      <c r="AT24" s="38"/>
      <c r="AU24" s="36"/>
      <c r="AV24" s="36"/>
      <c r="AW24" s="157"/>
      <c r="AX24" s="158"/>
      <c r="AY24" s="159">
        <v>570</v>
      </c>
      <c r="AZ24" s="43">
        <v>328605000</v>
      </c>
      <c r="BA24" s="43">
        <v>368037600.00000006</v>
      </c>
      <c r="BB24" s="42" t="s">
        <v>131</v>
      </c>
      <c r="BC24" s="49"/>
      <c r="BD24" s="29"/>
      <c r="BE24" s="154" t="s">
        <v>148</v>
      </c>
      <c r="BF24" s="29"/>
      <c r="BG24" s="49"/>
      <c r="BH24" s="29"/>
      <c r="BI24" s="49"/>
      <c r="BJ24" s="29"/>
      <c r="BK24" s="49"/>
      <c r="BL24" s="29"/>
      <c r="BM24" s="49"/>
      <c r="BN24" s="160" t="s">
        <v>360</v>
      </c>
    </row>
    <row r="25" spans="1:67" s="21" customFormat="1" ht="12.95" customHeight="1" x14ac:dyDescent="0.25">
      <c r="A25" s="27" t="s">
        <v>115</v>
      </c>
      <c r="B25" s="28"/>
      <c r="C25" s="28"/>
      <c r="D25" s="28">
        <v>22400009</v>
      </c>
      <c r="E25" s="32" t="s">
        <v>262</v>
      </c>
      <c r="F25" s="29">
        <v>120006723</v>
      </c>
      <c r="G25" s="29"/>
      <c r="H25" s="29" t="s">
        <v>257</v>
      </c>
      <c r="I25" s="30" t="s">
        <v>133</v>
      </c>
      <c r="J25" s="30" t="s">
        <v>134</v>
      </c>
      <c r="K25" s="31" t="s">
        <v>135</v>
      </c>
      <c r="L25" s="32" t="s">
        <v>117</v>
      </c>
      <c r="M25" s="33" t="s">
        <v>118</v>
      </c>
      <c r="N25" s="29" t="s">
        <v>119</v>
      </c>
      <c r="O25" s="32" t="s">
        <v>82</v>
      </c>
      <c r="P25" s="27" t="s">
        <v>124</v>
      </c>
      <c r="Q25" s="30" t="s">
        <v>136</v>
      </c>
      <c r="R25" s="44" t="s">
        <v>137</v>
      </c>
      <c r="S25" s="30" t="s">
        <v>123</v>
      </c>
      <c r="T25" s="27" t="s">
        <v>124</v>
      </c>
      <c r="U25" s="30" t="s">
        <v>138</v>
      </c>
      <c r="V25" s="30" t="s">
        <v>126</v>
      </c>
      <c r="W25" s="27"/>
      <c r="X25" s="27" t="s">
        <v>127</v>
      </c>
      <c r="Y25" s="27" t="s">
        <v>128</v>
      </c>
      <c r="Z25" s="34">
        <v>30</v>
      </c>
      <c r="AA25" s="34">
        <v>60</v>
      </c>
      <c r="AB25" s="34">
        <v>10</v>
      </c>
      <c r="AC25" s="35" t="s">
        <v>139</v>
      </c>
      <c r="AD25" s="36" t="s">
        <v>130</v>
      </c>
      <c r="AE25" s="37">
        <v>60</v>
      </c>
      <c r="AF25" s="103">
        <v>7953</v>
      </c>
      <c r="AG25" s="37">
        <v>477180</v>
      </c>
      <c r="AH25" s="37">
        <v>534441.60000000009</v>
      </c>
      <c r="AI25" s="38">
        <v>60</v>
      </c>
      <c r="AJ25" s="103">
        <v>7953</v>
      </c>
      <c r="AK25" s="37">
        <v>477180</v>
      </c>
      <c r="AL25" s="37">
        <v>534441.60000000009</v>
      </c>
      <c r="AM25" s="38">
        <v>60</v>
      </c>
      <c r="AN25" s="103">
        <v>7953</v>
      </c>
      <c r="AO25" s="37">
        <v>477180</v>
      </c>
      <c r="AP25" s="37">
        <v>534441.60000000009</v>
      </c>
      <c r="AQ25" s="39"/>
      <c r="AR25" s="39"/>
      <c r="AS25" s="39"/>
      <c r="AT25" s="40"/>
      <c r="AU25" s="30"/>
      <c r="AV25" s="30"/>
      <c r="AW25" s="41"/>
      <c r="AX25" s="42"/>
      <c r="AY25" s="147">
        <f t="shared" si="9"/>
        <v>180</v>
      </c>
      <c r="AZ25" s="43">
        <f>AG25+AK25+AO25</f>
        <v>1431540</v>
      </c>
      <c r="BA25" s="43">
        <f t="shared" si="10"/>
        <v>1603324.8000000003</v>
      </c>
      <c r="BB25" s="42" t="s">
        <v>140</v>
      </c>
      <c r="BC25" s="50"/>
      <c r="BD25" s="32"/>
      <c r="BE25" s="49" t="s">
        <v>149</v>
      </c>
      <c r="BF25" s="32"/>
      <c r="BG25" s="50"/>
      <c r="BH25" s="32"/>
      <c r="BI25" s="50"/>
      <c r="BJ25" s="32"/>
      <c r="BK25" s="50"/>
      <c r="BL25" s="32"/>
      <c r="BM25" s="50"/>
    </row>
    <row r="26" spans="1:67" s="21" customFormat="1" ht="12.95" customHeight="1" x14ac:dyDescent="0.25">
      <c r="A26" s="27" t="s">
        <v>115</v>
      </c>
      <c r="B26" s="28"/>
      <c r="C26" s="28"/>
      <c r="D26" s="28">
        <v>22400010</v>
      </c>
      <c r="E26" s="32" t="s">
        <v>260</v>
      </c>
      <c r="F26" s="29">
        <v>120006724</v>
      </c>
      <c r="G26" s="29"/>
      <c r="H26" s="29" t="s">
        <v>259</v>
      </c>
      <c r="I26" s="30" t="s">
        <v>133</v>
      </c>
      <c r="J26" s="30" t="s">
        <v>134</v>
      </c>
      <c r="K26" s="31" t="s">
        <v>135</v>
      </c>
      <c r="L26" s="32" t="s">
        <v>117</v>
      </c>
      <c r="M26" s="33" t="s">
        <v>118</v>
      </c>
      <c r="N26" s="29" t="s">
        <v>119</v>
      </c>
      <c r="O26" s="32" t="s">
        <v>82</v>
      </c>
      <c r="P26" s="27" t="s">
        <v>124</v>
      </c>
      <c r="Q26" s="30" t="s">
        <v>136</v>
      </c>
      <c r="R26" s="44" t="s">
        <v>137</v>
      </c>
      <c r="S26" s="30" t="s">
        <v>123</v>
      </c>
      <c r="T26" s="27" t="s">
        <v>124</v>
      </c>
      <c r="U26" s="30" t="s">
        <v>138</v>
      </c>
      <c r="V26" s="30" t="s">
        <v>126</v>
      </c>
      <c r="W26" s="27"/>
      <c r="X26" s="27" t="s">
        <v>127</v>
      </c>
      <c r="Y26" s="27" t="s">
        <v>128</v>
      </c>
      <c r="Z26" s="34">
        <v>30</v>
      </c>
      <c r="AA26" s="34">
        <v>60</v>
      </c>
      <c r="AB26" s="34">
        <v>10</v>
      </c>
      <c r="AC26" s="35" t="s">
        <v>139</v>
      </c>
      <c r="AD26" s="36" t="s">
        <v>130</v>
      </c>
      <c r="AE26" s="37">
        <v>40</v>
      </c>
      <c r="AF26" s="103">
        <v>8588.5</v>
      </c>
      <c r="AG26" s="37">
        <v>343540</v>
      </c>
      <c r="AH26" s="37">
        <v>384764.80000000005</v>
      </c>
      <c r="AI26" s="38">
        <v>40</v>
      </c>
      <c r="AJ26" s="103">
        <v>8588.5</v>
      </c>
      <c r="AK26" s="37">
        <v>343540</v>
      </c>
      <c r="AL26" s="37">
        <v>384764.80000000005</v>
      </c>
      <c r="AM26" s="38">
        <v>40</v>
      </c>
      <c r="AN26" s="103">
        <v>8588.5</v>
      </c>
      <c r="AO26" s="37">
        <v>343540</v>
      </c>
      <c r="AP26" s="37">
        <v>384764.80000000005</v>
      </c>
      <c r="AQ26" s="39"/>
      <c r="AR26" s="39"/>
      <c r="AS26" s="39"/>
      <c r="AT26" s="40"/>
      <c r="AU26" s="30"/>
      <c r="AV26" s="30"/>
      <c r="AW26" s="41"/>
      <c r="AX26" s="42"/>
      <c r="AY26" s="147">
        <f t="shared" si="9"/>
        <v>120</v>
      </c>
      <c r="AZ26" s="43">
        <f t="shared" si="10"/>
        <v>1030620</v>
      </c>
      <c r="BA26" s="43">
        <f t="shared" si="10"/>
        <v>1154294.4000000001</v>
      </c>
      <c r="BB26" s="42" t="s">
        <v>140</v>
      </c>
      <c r="BC26" s="50"/>
      <c r="BD26" s="32"/>
      <c r="BE26" s="49" t="s">
        <v>150</v>
      </c>
      <c r="BF26" s="32"/>
      <c r="BG26" s="50"/>
      <c r="BH26" s="32"/>
      <c r="BI26" s="50"/>
      <c r="BJ26" s="32"/>
      <c r="BK26" s="50"/>
      <c r="BL26" s="32"/>
      <c r="BM26" s="50"/>
    </row>
    <row r="27" spans="1:67" s="21" customFormat="1" ht="12.95" customHeight="1" x14ac:dyDescent="0.25">
      <c r="A27" s="27" t="s">
        <v>115</v>
      </c>
      <c r="B27" s="28"/>
      <c r="C27" s="28"/>
      <c r="D27" s="28">
        <v>22400011</v>
      </c>
      <c r="E27" s="32" t="s">
        <v>259</v>
      </c>
      <c r="F27" s="29">
        <v>120007097</v>
      </c>
      <c r="G27" s="29"/>
      <c r="H27" s="29" t="s">
        <v>260</v>
      </c>
      <c r="I27" s="30" t="s">
        <v>133</v>
      </c>
      <c r="J27" s="30" t="s">
        <v>134</v>
      </c>
      <c r="K27" s="31" t="s">
        <v>135</v>
      </c>
      <c r="L27" s="32" t="s">
        <v>117</v>
      </c>
      <c r="M27" s="33" t="s">
        <v>118</v>
      </c>
      <c r="N27" s="29" t="s">
        <v>119</v>
      </c>
      <c r="O27" s="32" t="s">
        <v>82</v>
      </c>
      <c r="P27" s="27" t="s">
        <v>124</v>
      </c>
      <c r="Q27" s="30" t="s">
        <v>136</v>
      </c>
      <c r="R27" s="44" t="s">
        <v>137</v>
      </c>
      <c r="S27" s="30" t="s">
        <v>123</v>
      </c>
      <c r="T27" s="27" t="s">
        <v>124</v>
      </c>
      <c r="U27" s="30" t="s">
        <v>138</v>
      </c>
      <c r="V27" s="30" t="s">
        <v>126</v>
      </c>
      <c r="W27" s="27"/>
      <c r="X27" s="27" t="s">
        <v>127</v>
      </c>
      <c r="Y27" s="27" t="s">
        <v>128</v>
      </c>
      <c r="Z27" s="34">
        <v>30</v>
      </c>
      <c r="AA27" s="34">
        <v>60</v>
      </c>
      <c r="AB27" s="34">
        <v>10</v>
      </c>
      <c r="AC27" s="35" t="s">
        <v>139</v>
      </c>
      <c r="AD27" s="36" t="s">
        <v>130</v>
      </c>
      <c r="AE27" s="37">
        <v>500</v>
      </c>
      <c r="AF27" s="103">
        <v>35000</v>
      </c>
      <c r="AG27" s="37">
        <v>17500000</v>
      </c>
      <c r="AH27" s="37">
        <v>19600000.000000004</v>
      </c>
      <c r="AI27" s="38">
        <v>500</v>
      </c>
      <c r="AJ27" s="103">
        <v>35000</v>
      </c>
      <c r="AK27" s="37">
        <v>17500000</v>
      </c>
      <c r="AL27" s="37">
        <v>19600000.000000004</v>
      </c>
      <c r="AM27" s="38">
        <v>500</v>
      </c>
      <c r="AN27" s="103">
        <v>35000</v>
      </c>
      <c r="AO27" s="37">
        <v>17500000</v>
      </c>
      <c r="AP27" s="37">
        <v>19600000.000000004</v>
      </c>
      <c r="AQ27" s="39"/>
      <c r="AR27" s="39"/>
      <c r="AS27" s="39"/>
      <c r="AT27" s="40"/>
      <c r="AU27" s="30"/>
      <c r="AV27" s="30"/>
      <c r="AW27" s="41"/>
      <c r="AX27" s="42"/>
      <c r="AY27" s="147">
        <f t="shared" si="9"/>
        <v>1500</v>
      </c>
      <c r="AZ27" s="43">
        <f t="shared" si="10"/>
        <v>52500000</v>
      </c>
      <c r="BA27" s="43">
        <f t="shared" si="10"/>
        <v>58800000.000000015</v>
      </c>
      <c r="BB27" s="42" t="s">
        <v>140</v>
      </c>
      <c r="BC27" s="50"/>
      <c r="BD27" s="32"/>
      <c r="BE27" s="49" t="s">
        <v>151</v>
      </c>
      <c r="BF27" s="32"/>
      <c r="BG27" s="50"/>
      <c r="BH27" s="32"/>
      <c r="BI27" s="50"/>
      <c r="BJ27" s="32"/>
      <c r="BK27" s="50"/>
      <c r="BL27" s="32"/>
      <c r="BM27" s="50"/>
    </row>
    <row r="28" spans="1:67" s="21" customFormat="1" ht="12.95" customHeight="1" x14ac:dyDescent="0.25">
      <c r="A28" s="27" t="s">
        <v>115</v>
      </c>
      <c r="B28" s="28"/>
      <c r="C28" s="28"/>
      <c r="D28" s="28">
        <v>22400012</v>
      </c>
      <c r="E28" s="32" t="s">
        <v>261</v>
      </c>
      <c r="F28" s="29" t="s">
        <v>333</v>
      </c>
      <c r="G28" s="29"/>
      <c r="H28" s="29" t="s">
        <v>258</v>
      </c>
      <c r="I28" s="30" t="s">
        <v>133</v>
      </c>
      <c r="J28" s="30" t="s">
        <v>134</v>
      </c>
      <c r="K28" s="31" t="s">
        <v>135</v>
      </c>
      <c r="L28" s="32" t="s">
        <v>117</v>
      </c>
      <c r="M28" s="33" t="s">
        <v>118</v>
      </c>
      <c r="N28" s="29" t="s">
        <v>119</v>
      </c>
      <c r="O28" s="32" t="s">
        <v>82</v>
      </c>
      <c r="P28" s="27" t="s">
        <v>124</v>
      </c>
      <c r="Q28" s="30" t="s">
        <v>136</v>
      </c>
      <c r="R28" s="44" t="s">
        <v>137</v>
      </c>
      <c r="S28" s="30" t="s">
        <v>123</v>
      </c>
      <c r="T28" s="27" t="s">
        <v>124</v>
      </c>
      <c r="U28" s="30" t="s">
        <v>138</v>
      </c>
      <c r="V28" s="30" t="s">
        <v>126</v>
      </c>
      <c r="W28" s="27"/>
      <c r="X28" s="27" t="s">
        <v>127</v>
      </c>
      <c r="Y28" s="27" t="s">
        <v>128</v>
      </c>
      <c r="Z28" s="34">
        <v>30</v>
      </c>
      <c r="AA28" s="34">
        <v>60</v>
      </c>
      <c r="AB28" s="34">
        <v>10</v>
      </c>
      <c r="AC28" s="35" t="s">
        <v>139</v>
      </c>
      <c r="AD28" s="36" t="s">
        <v>130</v>
      </c>
      <c r="AE28" s="37">
        <v>2192</v>
      </c>
      <c r="AF28" s="103">
        <v>21500</v>
      </c>
      <c r="AG28" s="37">
        <v>47128000</v>
      </c>
      <c r="AH28" s="37">
        <v>52783360.000000007</v>
      </c>
      <c r="AI28" s="38">
        <v>2192</v>
      </c>
      <c r="AJ28" s="103">
        <v>21500</v>
      </c>
      <c r="AK28" s="37">
        <v>47128000</v>
      </c>
      <c r="AL28" s="37">
        <v>52783360.000000007</v>
      </c>
      <c r="AM28" s="38">
        <v>2192</v>
      </c>
      <c r="AN28" s="103">
        <v>21500</v>
      </c>
      <c r="AO28" s="37">
        <v>47128000</v>
      </c>
      <c r="AP28" s="37">
        <v>52783360.000000007</v>
      </c>
      <c r="AQ28" s="39"/>
      <c r="AR28" s="39"/>
      <c r="AS28" s="39"/>
      <c r="AT28" s="40"/>
      <c r="AU28" s="30"/>
      <c r="AV28" s="30"/>
      <c r="AW28" s="41"/>
      <c r="AX28" s="42"/>
      <c r="AY28" s="147">
        <f t="shared" si="9"/>
        <v>6576</v>
      </c>
      <c r="AZ28" s="43">
        <f t="shared" si="10"/>
        <v>141384000</v>
      </c>
      <c r="BA28" s="43">
        <f t="shared" si="10"/>
        <v>158350080.00000003</v>
      </c>
      <c r="BB28" s="42" t="s">
        <v>140</v>
      </c>
      <c r="BC28" s="50"/>
      <c r="BD28" s="32"/>
      <c r="BE28" s="49" t="s">
        <v>152</v>
      </c>
      <c r="BF28" s="32"/>
      <c r="BG28" s="50"/>
      <c r="BH28" s="32"/>
      <c r="BI28" s="50"/>
      <c r="BJ28" s="32"/>
      <c r="BK28" s="50"/>
      <c r="BL28" s="32"/>
      <c r="BM28" s="50"/>
    </row>
    <row r="29" spans="1:67" s="21" customFormat="1" ht="12.95" customHeight="1" x14ac:dyDescent="0.25">
      <c r="A29" s="27" t="s">
        <v>115</v>
      </c>
      <c r="B29" s="28"/>
      <c r="C29" s="28"/>
      <c r="D29" s="28">
        <v>22400013</v>
      </c>
      <c r="E29" s="32" t="s">
        <v>258</v>
      </c>
      <c r="F29" s="29">
        <v>120007473</v>
      </c>
      <c r="G29" s="29"/>
      <c r="H29" s="29" t="s">
        <v>261</v>
      </c>
      <c r="I29" s="30" t="s">
        <v>133</v>
      </c>
      <c r="J29" s="30" t="s">
        <v>134</v>
      </c>
      <c r="K29" s="31" t="s">
        <v>135</v>
      </c>
      <c r="L29" s="32" t="s">
        <v>117</v>
      </c>
      <c r="M29" s="33" t="s">
        <v>118</v>
      </c>
      <c r="N29" s="29" t="s">
        <v>119</v>
      </c>
      <c r="O29" s="32" t="s">
        <v>82</v>
      </c>
      <c r="P29" s="27" t="s">
        <v>124</v>
      </c>
      <c r="Q29" s="30" t="s">
        <v>136</v>
      </c>
      <c r="R29" s="44" t="s">
        <v>122</v>
      </c>
      <c r="S29" s="30" t="s">
        <v>123</v>
      </c>
      <c r="T29" s="27" t="s">
        <v>124</v>
      </c>
      <c r="U29" s="30" t="s">
        <v>125</v>
      </c>
      <c r="V29" s="30" t="s">
        <v>126</v>
      </c>
      <c r="W29" s="27"/>
      <c r="X29" s="27" t="s">
        <v>127</v>
      </c>
      <c r="Y29" s="27" t="s">
        <v>128</v>
      </c>
      <c r="Z29" s="34">
        <v>30</v>
      </c>
      <c r="AA29" s="34">
        <v>60</v>
      </c>
      <c r="AB29" s="34">
        <v>10</v>
      </c>
      <c r="AC29" s="35" t="s">
        <v>153</v>
      </c>
      <c r="AD29" s="36" t="s">
        <v>130</v>
      </c>
      <c r="AE29" s="37">
        <v>25</v>
      </c>
      <c r="AF29" s="37">
        <v>2117600</v>
      </c>
      <c r="AG29" s="37">
        <v>52940000</v>
      </c>
      <c r="AH29" s="37">
        <v>59292800.000000007</v>
      </c>
      <c r="AI29" s="38">
        <v>25</v>
      </c>
      <c r="AJ29" s="38">
        <v>2202304</v>
      </c>
      <c r="AK29" s="37">
        <v>55057600</v>
      </c>
      <c r="AL29" s="37">
        <v>61664512.000000007</v>
      </c>
      <c r="AM29" s="38">
        <v>25</v>
      </c>
      <c r="AN29" s="38">
        <v>2290396.1600000001</v>
      </c>
      <c r="AO29" s="37">
        <v>57259904</v>
      </c>
      <c r="AP29" s="37">
        <v>64131092.480000004</v>
      </c>
      <c r="AQ29" s="39"/>
      <c r="AR29" s="39"/>
      <c r="AS29" s="39"/>
      <c r="AT29" s="40"/>
      <c r="AU29" s="30"/>
      <c r="AV29" s="30"/>
      <c r="AW29" s="41"/>
      <c r="AX29" s="42"/>
      <c r="AY29" s="147">
        <f t="shared" si="9"/>
        <v>75</v>
      </c>
      <c r="AZ29" s="43">
        <v>0</v>
      </c>
      <c r="BA29" s="43">
        <v>0</v>
      </c>
      <c r="BB29" s="42" t="s">
        <v>140</v>
      </c>
      <c r="BC29" s="50"/>
      <c r="BD29" s="32"/>
      <c r="BE29" s="49" t="s">
        <v>154</v>
      </c>
      <c r="BF29" s="32"/>
      <c r="BG29" s="50"/>
      <c r="BH29" s="32"/>
      <c r="BI29" s="50"/>
      <c r="BJ29" s="32"/>
      <c r="BK29" s="50"/>
      <c r="BL29" s="32"/>
      <c r="BM29" s="50"/>
    </row>
    <row r="30" spans="1:67" s="145" customFormat="1" ht="12.95" customHeight="1" x14ac:dyDescent="0.25">
      <c r="A30" s="109" t="s">
        <v>115</v>
      </c>
      <c r="B30" s="156"/>
      <c r="C30" s="156"/>
      <c r="D30" s="156">
        <v>22400013</v>
      </c>
      <c r="E30" s="32" t="s">
        <v>361</v>
      </c>
      <c r="F30" s="67">
        <v>120007473</v>
      </c>
      <c r="G30" s="67"/>
      <c r="H30" s="67" t="s">
        <v>261</v>
      </c>
      <c r="I30" s="36" t="s">
        <v>133</v>
      </c>
      <c r="J30" s="36" t="s">
        <v>134</v>
      </c>
      <c r="K30" s="107" t="s">
        <v>135</v>
      </c>
      <c r="L30" s="67" t="s">
        <v>117</v>
      </c>
      <c r="M30" s="108" t="s">
        <v>118</v>
      </c>
      <c r="N30" s="67" t="s">
        <v>119</v>
      </c>
      <c r="O30" s="67" t="s">
        <v>82</v>
      </c>
      <c r="P30" s="109" t="s">
        <v>124</v>
      </c>
      <c r="Q30" s="36" t="s">
        <v>136</v>
      </c>
      <c r="R30" s="110" t="s">
        <v>315</v>
      </c>
      <c r="S30" s="36" t="s">
        <v>123</v>
      </c>
      <c r="T30" s="109" t="s">
        <v>124</v>
      </c>
      <c r="U30" s="36" t="s">
        <v>125</v>
      </c>
      <c r="V30" s="36" t="s">
        <v>126</v>
      </c>
      <c r="W30" s="109"/>
      <c r="X30" s="109" t="s">
        <v>127</v>
      </c>
      <c r="Y30" s="109" t="s">
        <v>128</v>
      </c>
      <c r="Z30" s="111">
        <v>30</v>
      </c>
      <c r="AA30" s="111">
        <v>60</v>
      </c>
      <c r="AB30" s="111">
        <v>10</v>
      </c>
      <c r="AC30" s="112" t="s">
        <v>153</v>
      </c>
      <c r="AD30" s="36" t="s">
        <v>130</v>
      </c>
      <c r="AE30" s="37">
        <v>20</v>
      </c>
      <c r="AF30" s="37">
        <v>2117600</v>
      </c>
      <c r="AG30" s="37">
        <f>AF30*AE30</f>
        <v>42352000</v>
      </c>
      <c r="AH30" s="37">
        <f>AG30*1.12</f>
        <v>47434240.000000007</v>
      </c>
      <c r="AI30" s="37">
        <v>20</v>
      </c>
      <c r="AJ30" s="37">
        <v>2117600</v>
      </c>
      <c r="AK30" s="37">
        <f>AJ30*AI30</f>
        <v>42352000</v>
      </c>
      <c r="AL30" s="37">
        <f>AK30*1.12</f>
        <v>47434240.000000007</v>
      </c>
      <c r="AM30" s="37">
        <v>20</v>
      </c>
      <c r="AN30" s="37">
        <v>2117600</v>
      </c>
      <c r="AO30" s="37">
        <f>AN30*AM30</f>
        <v>42352000</v>
      </c>
      <c r="AP30" s="37">
        <f>AO30*1.12</f>
        <v>47434240.000000007</v>
      </c>
      <c r="AQ30" s="38"/>
      <c r="AR30" s="38"/>
      <c r="AS30" s="38"/>
      <c r="AT30" s="38"/>
      <c r="AU30" s="36"/>
      <c r="AV30" s="36"/>
      <c r="AW30" s="157"/>
      <c r="AX30" s="158"/>
      <c r="AY30" s="159">
        <v>60</v>
      </c>
      <c r="AZ30" s="43">
        <v>127056000</v>
      </c>
      <c r="BA30" s="43">
        <v>142302720.00000003</v>
      </c>
      <c r="BB30" s="42" t="s">
        <v>140</v>
      </c>
      <c r="BC30" s="49"/>
      <c r="BD30" s="29"/>
      <c r="BE30" s="154" t="s">
        <v>154</v>
      </c>
      <c r="BF30" s="29"/>
      <c r="BG30" s="49"/>
      <c r="BH30" s="29"/>
      <c r="BI30" s="49"/>
      <c r="BJ30" s="29"/>
      <c r="BK30" s="49"/>
      <c r="BL30" s="29"/>
      <c r="BM30" s="49"/>
      <c r="BN30" s="160" t="s">
        <v>362</v>
      </c>
    </row>
    <row r="31" spans="1:67" s="21" customFormat="1" ht="12.95" customHeight="1" x14ac:dyDescent="0.25">
      <c r="A31" s="27" t="s">
        <v>115</v>
      </c>
      <c r="B31" s="28"/>
      <c r="C31" s="28"/>
      <c r="D31" s="28">
        <v>22400014</v>
      </c>
      <c r="E31" s="32" t="s">
        <v>257</v>
      </c>
      <c r="F31" s="29">
        <v>120009125</v>
      </c>
      <c r="G31" s="29"/>
      <c r="H31" s="29" t="s">
        <v>262</v>
      </c>
      <c r="I31" s="30" t="s">
        <v>133</v>
      </c>
      <c r="J31" s="30" t="s">
        <v>134</v>
      </c>
      <c r="K31" s="31" t="s">
        <v>135</v>
      </c>
      <c r="L31" s="32" t="s">
        <v>117</v>
      </c>
      <c r="M31" s="33" t="s">
        <v>118</v>
      </c>
      <c r="N31" s="29" t="s">
        <v>119</v>
      </c>
      <c r="O31" s="32" t="s">
        <v>82</v>
      </c>
      <c r="P31" s="27" t="s">
        <v>124</v>
      </c>
      <c r="Q31" s="30" t="s">
        <v>136</v>
      </c>
      <c r="R31" s="44" t="s">
        <v>137</v>
      </c>
      <c r="S31" s="30" t="s">
        <v>123</v>
      </c>
      <c r="T31" s="27" t="s">
        <v>124</v>
      </c>
      <c r="U31" s="30" t="s">
        <v>138</v>
      </c>
      <c r="V31" s="30" t="s">
        <v>126</v>
      </c>
      <c r="W31" s="27"/>
      <c r="X31" s="27" t="s">
        <v>127</v>
      </c>
      <c r="Y31" s="27" t="s">
        <v>128</v>
      </c>
      <c r="Z31" s="34">
        <v>30</v>
      </c>
      <c r="AA31" s="34">
        <v>60</v>
      </c>
      <c r="AB31" s="34">
        <v>10</v>
      </c>
      <c r="AC31" s="35" t="s">
        <v>139</v>
      </c>
      <c r="AD31" s="36" t="s">
        <v>130</v>
      </c>
      <c r="AE31" s="37">
        <v>1820</v>
      </c>
      <c r="AF31" s="103">
        <v>29000</v>
      </c>
      <c r="AG31" s="37">
        <v>52780000</v>
      </c>
      <c r="AH31" s="37">
        <v>59113600.000000007</v>
      </c>
      <c r="AI31" s="38">
        <v>1820</v>
      </c>
      <c r="AJ31" s="103">
        <v>29000</v>
      </c>
      <c r="AK31" s="37">
        <v>52780000</v>
      </c>
      <c r="AL31" s="37">
        <v>59113600.000000007</v>
      </c>
      <c r="AM31" s="38">
        <v>1820</v>
      </c>
      <c r="AN31" s="103">
        <v>29000</v>
      </c>
      <c r="AO31" s="37">
        <v>52780000</v>
      </c>
      <c r="AP31" s="37">
        <v>59113600.000000007</v>
      </c>
      <c r="AQ31" s="39"/>
      <c r="AR31" s="39"/>
      <c r="AS31" s="39"/>
      <c r="AT31" s="40"/>
      <c r="AU31" s="30"/>
      <c r="AV31" s="30"/>
      <c r="AW31" s="41"/>
      <c r="AX31" s="42"/>
      <c r="AY31" s="147">
        <f t="shared" si="9"/>
        <v>5460</v>
      </c>
      <c r="AZ31" s="43">
        <v>0</v>
      </c>
      <c r="BA31" s="43">
        <v>0</v>
      </c>
      <c r="BB31" s="42" t="s">
        <v>140</v>
      </c>
      <c r="BC31" s="50"/>
      <c r="BD31" s="32"/>
      <c r="BE31" s="49" t="s">
        <v>155</v>
      </c>
      <c r="BF31" s="32"/>
      <c r="BG31" s="50"/>
      <c r="BH31" s="32"/>
      <c r="BI31" s="50"/>
      <c r="BJ31" s="32"/>
      <c r="BK31" s="50"/>
      <c r="BL31" s="32"/>
      <c r="BM31" s="50"/>
    </row>
    <row r="32" spans="1:67" s="21" customFormat="1" ht="12.95" customHeight="1" x14ac:dyDescent="0.25">
      <c r="A32" s="27" t="s">
        <v>115</v>
      </c>
      <c r="B32" s="28"/>
      <c r="C32" s="28"/>
      <c r="D32" s="28">
        <v>22400014</v>
      </c>
      <c r="E32" s="32" t="s">
        <v>347</v>
      </c>
      <c r="F32" s="29">
        <v>120009125</v>
      </c>
      <c r="G32" s="29"/>
      <c r="H32" s="29" t="s">
        <v>262</v>
      </c>
      <c r="I32" s="30" t="s">
        <v>133</v>
      </c>
      <c r="J32" s="30" t="s">
        <v>134</v>
      </c>
      <c r="K32" s="31" t="s">
        <v>135</v>
      </c>
      <c r="L32" s="29" t="s">
        <v>117</v>
      </c>
      <c r="M32" s="33" t="s">
        <v>118</v>
      </c>
      <c r="N32" s="29" t="s">
        <v>119</v>
      </c>
      <c r="O32" s="29" t="s">
        <v>82</v>
      </c>
      <c r="P32" s="27" t="s">
        <v>124</v>
      </c>
      <c r="Q32" s="30" t="s">
        <v>136</v>
      </c>
      <c r="R32" s="44" t="s">
        <v>122</v>
      </c>
      <c r="S32" s="30" t="s">
        <v>123</v>
      </c>
      <c r="T32" s="27" t="s">
        <v>304</v>
      </c>
      <c r="U32" s="30" t="s">
        <v>346</v>
      </c>
      <c r="V32" s="30" t="s">
        <v>126</v>
      </c>
      <c r="W32" s="27"/>
      <c r="X32" s="27" t="s">
        <v>127</v>
      </c>
      <c r="Y32" s="27" t="s">
        <v>128</v>
      </c>
      <c r="Z32" s="127">
        <v>30</v>
      </c>
      <c r="AA32" s="127">
        <v>60</v>
      </c>
      <c r="AB32" s="127">
        <v>10</v>
      </c>
      <c r="AC32" s="35" t="s">
        <v>139</v>
      </c>
      <c r="AD32" s="36" t="s">
        <v>130</v>
      </c>
      <c r="AE32" s="37">
        <v>1320</v>
      </c>
      <c r="AF32" s="37">
        <v>29000</v>
      </c>
      <c r="AG32" s="37">
        <f t="shared" ref="AG32" si="46">AE32*AF32</f>
        <v>38280000</v>
      </c>
      <c r="AH32" s="37">
        <f t="shared" ref="AH32" si="47">AG32*1.12</f>
        <v>42873600.000000007</v>
      </c>
      <c r="AI32" s="38">
        <v>1320</v>
      </c>
      <c r="AJ32" s="38">
        <v>29000</v>
      </c>
      <c r="AK32" s="37">
        <f t="shared" ref="AK32" si="48">AI32*AJ32</f>
        <v>38280000</v>
      </c>
      <c r="AL32" s="37">
        <f t="shared" ref="AL32" si="49">AK32*1.12</f>
        <v>42873600.000000007</v>
      </c>
      <c r="AM32" s="38">
        <v>1320</v>
      </c>
      <c r="AN32" s="38">
        <v>29000</v>
      </c>
      <c r="AO32" s="37">
        <f t="shared" ref="AO32" si="50">AM32*AN32</f>
        <v>38280000</v>
      </c>
      <c r="AP32" s="37">
        <f t="shared" ref="AP32" si="51">AO32*1.12</f>
        <v>42873600.000000007</v>
      </c>
      <c r="AQ32" s="39"/>
      <c r="AR32" s="39"/>
      <c r="AS32" s="39"/>
      <c r="AT32" s="40"/>
      <c r="AU32" s="30"/>
      <c r="AV32" s="30"/>
      <c r="AW32" s="41"/>
      <c r="AX32" s="42"/>
      <c r="AY32" s="148">
        <f t="shared" ref="AY32" si="52">AE32+AI32+AM32+AQ32+AU32</f>
        <v>3960</v>
      </c>
      <c r="AZ32" s="43">
        <f t="shared" ref="AZ32" si="53">AG32+AK32+AO32+AS32+AW32</f>
        <v>114840000</v>
      </c>
      <c r="BA32" s="43">
        <f t="shared" ref="BA32" si="54">AZ32*1.12</f>
        <v>128620800.00000001</v>
      </c>
      <c r="BB32" s="42" t="s">
        <v>140</v>
      </c>
      <c r="BC32" s="50"/>
      <c r="BD32" s="32"/>
      <c r="BE32" s="49" t="s">
        <v>155</v>
      </c>
      <c r="BF32" s="32"/>
      <c r="BG32" s="50"/>
      <c r="BH32" s="32"/>
      <c r="BI32" s="50"/>
      <c r="BJ32" s="32"/>
      <c r="BK32" s="50"/>
      <c r="BL32" s="32"/>
      <c r="BM32" s="50"/>
      <c r="BN32" s="117" t="s">
        <v>343</v>
      </c>
      <c r="BO32" s="45" t="s">
        <v>344</v>
      </c>
    </row>
    <row r="33" spans="1:66" s="21" customFormat="1" ht="12.95" customHeight="1" x14ac:dyDescent="0.25">
      <c r="A33" s="27" t="s">
        <v>115</v>
      </c>
      <c r="B33" s="28"/>
      <c r="C33" s="28"/>
      <c r="D33" s="28">
        <v>22400015</v>
      </c>
      <c r="E33" s="32" t="s">
        <v>255</v>
      </c>
      <c r="F33" s="29">
        <v>150000438</v>
      </c>
      <c r="G33" s="29"/>
      <c r="H33" s="29" t="s">
        <v>265</v>
      </c>
      <c r="I33" s="30" t="s">
        <v>133</v>
      </c>
      <c r="J33" s="30" t="s">
        <v>134</v>
      </c>
      <c r="K33" s="31" t="s">
        <v>135</v>
      </c>
      <c r="L33" s="32" t="s">
        <v>117</v>
      </c>
      <c r="M33" s="33" t="s">
        <v>118</v>
      </c>
      <c r="N33" s="29" t="s">
        <v>119</v>
      </c>
      <c r="O33" s="32" t="s">
        <v>82</v>
      </c>
      <c r="P33" s="27" t="s">
        <v>124</v>
      </c>
      <c r="Q33" s="30" t="s">
        <v>136</v>
      </c>
      <c r="R33" s="44" t="s">
        <v>137</v>
      </c>
      <c r="S33" s="30" t="s">
        <v>123</v>
      </c>
      <c r="T33" s="27" t="s">
        <v>124</v>
      </c>
      <c r="U33" s="30" t="s">
        <v>138</v>
      </c>
      <c r="V33" s="30" t="s">
        <v>126</v>
      </c>
      <c r="W33" s="27"/>
      <c r="X33" s="27" t="s">
        <v>127</v>
      </c>
      <c r="Y33" s="27" t="s">
        <v>128</v>
      </c>
      <c r="Z33" s="34">
        <v>30</v>
      </c>
      <c r="AA33" s="34">
        <v>60</v>
      </c>
      <c r="AB33" s="34">
        <v>10</v>
      </c>
      <c r="AC33" s="35" t="s">
        <v>139</v>
      </c>
      <c r="AD33" s="36" t="s">
        <v>130</v>
      </c>
      <c r="AE33" s="37">
        <v>150</v>
      </c>
      <c r="AF33" s="103">
        <v>9632</v>
      </c>
      <c r="AG33" s="37">
        <v>1444800</v>
      </c>
      <c r="AH33" s="37">
        <v>1618176.0000000002</v>
      </c>
      <c r="AI33" s="38">
        <v>150</v>
      </c>
      <c r="AJ33" s="103">
        <v>9632</v>
      </c>
      <c r="AK33" s="37">
        <v>1444800</v>
      </c>
      <c r="AL33" s="37">
        <v>1618176.0000000002</v>
      </c>
      <c r="AM33" s="38">
        <v>150</v>
      </c>
      <c r="AN33" s="103">
        <v>9632</v>
      </c>
      <c r="AO33" s="37">
        <v>1444800</v>
      </c>
      <c r="AP33" s="37">
        <v>1618176.0000000002</v>
      </c>
      <c r="AQ33" s="39"/>
      <c r="AR33" s="39"/>
      <c r="AS33" s="39"/>
      <c r="AT33" s="40"/>
      <c r="AU33" s="30"/>
      <c r="AV33" s="30"/>
      <c r="AW33" s="41"/>
      <c r="AX33" s="42"/>
      <c r="AY33" s="147">
        <f t="shared" si="9"/>
        <v>450</v>
      </c>
      <c r="AZ33" s="43">
        <f t="shared" si="10"/>
        <v>4334400</v>
      </c>
      <c r="BA33" s="43">
        <f t="shared" si="10"/>
        <v>4854528.0000000009</v>
      </c>
      <c r="BB33" s="42" t="s">
        <v>140</v>
      </c>
      <c r="BC33" s="50"/>
      <c r="BD33" s="32"/>
      <c r="BE33" s="49" t="s">
        <v>156</v>
      </c>
      <c r="BF33" s="32"/>
      <c r="BG33" s="50"/>
      <c r="BH33" s="32"/>
      <c r="BI33" s="50"/>
      <c r="BJ33" s="32"/>
      <c r="BK33" s="50"/>
      <c r="BL33" s="32"/>
      <c r="BM33" s="50"/>
    </row>
    <row r="34" spans="1:66" s="21" customFormat="1" ht="12.95" customHeight="1" x14ac:dyDescent="0.25">
      <c r="A34" s="27" t="s">
        <v>115</v>
      </c>
      <c r="B34" s="28"/>
      <c r="C34" s="28"/>
      <c r="D34" s="28">
        <v>22400016</v>
      </c>
      <c r="E34" s="32" t="s">
        <v>253</v>
      </c>
      <c r="F34" s="29">
        <v>150000439</v>
      </c>
      <c r="G34" s="29"/>
      <c r="H34" s="29" t="s">
        <v>264</v>
      </c>
      <c r="I34" s="30" t="s">
        <v>133</v>
      </c>
      <c r="J34" s="30" t="s">
        <v>134</v>
      </c>
      <c r="K34" s="31" t="s">
        <v>135</v>
      </c>
      <c r="L34" s="32" t="s">
        <v>117</v>
      </c>
      <c r="M34" s="33" t="s">
        <v>118</v>
      </c>
      <c r="N34" s="29" t="s">
        <v>119</v>
      </c>
      <c r="O34" s="32" t="s">
        <v>82</v>
      </c>
      <c r="P34" s="27" t="s">
        <v>124</v>
      </c>
      <c r="Q34" s="30" t="s">
        <v>136</v>
      </c>
      <c r="R34" s="44" t="s">
        <v>137</v>
      </c>
      <c r="S34" s="30" t="s">
        <v>123</v>
      </c>
      <c r="T34" s="27" t="s">
        <v>124</v>
      </c>
      <c r="U34" s="30" t="s">
        <v>138</v>
      </c>
      <c r="V34" s="30" t="s">
        <v>126</v>
      </c>
      <c r="W34" s="27"/>
      <c r="X34" s="27" t="s">
        <v>127</v>
      </c>
      <c r="Y34" s="27" t="s">
        <v>128</v>
      </c>
      <c r="Z34" s="34">
        <v>30</v>
      </c>
      <c r="AA34" s="34">
        <v>60</v>
      </c>
      <c r="AB34" s="34">
        <v>10</v>
      </c>
      <c r="AC34" s="35" t="s">
        <v>139</v>
      </c>
      <c r="AD34" s="36" t="s">
        <v>130</v>
      </c>
      <c r="AE34" s="37">
        <v>90</v>
      </c>
      <c r="AF34" s="103">
        <v>15418</v>
      </c>
      <c r="AG34" s="37">
        <v>1387620</v>
      </c>
      <c r="AH34" s="37">
        <v>1554134.4000000001</v>
      </c>
      <c r="AI34" s="38">
        <v>90</v>
      </c>
      <c r="AJ34" s="103">
        <v>15418</v>
      </c>
      <c r="AK34" s="37">
        <v>1387620</v>
      </c>
      <c r="AL34" s="37">
        <v>1554134.4000000001</v>
      </c>
      <c r="AM34" s="38">
        <v>90</v>
      </c>
      <c r="AN34" s="103">
        <v>15418</v>
      </c>
      <c r="AO34" s="37">
        <v>1387620</v>
      </c>
      <c r="AP34" s="37">
        <v>1554134.4000000001</v>
      </c>
      <c r="AQ34" s="39"/>
      <c r="AR34" s="39"/>
      <c r="AS34" s="39"/>
      <c r="AT34" s="40"/>
      <c r="AU34" s="30"/>
      <c r="AV34" s="30"/>
      <c r="AW34" s="41"/>
      <c r="AX34" s="42"/>
      <c r="AY34" s="147">
        <f t="shared" si="9"/>
        <v>270</v>
      </c>
      <c r="AZ34" s="43">
        <f t="shared" si="10"/>
        <v>4162860</v>
      </c>
      <c r="BA34" s="43">
        <f t="shared" si="10"/>
        <v>4662403.2</v>
      </c>
      <c r="BB34" s="42" t="s">
        <v>140</v>
      </c>
      <c r="BC34" s="50"/>
      <c r="BD34" s="32"/>
      <c r="BE34" s="49" t="s">
        <v>157</v>
      </c>
      <c r="BF34" s="32"/>
      <c r="BG34" s="50"/>
      <c r="BH34" s="32"/>
      <c r="BI34" s="50"/>
      <c r="BJ34" s="32"/>
      <c r="BK34" s="50"/>
      <c r="BL34" s="32"/>
      <c r="BM34" s="50"/>
    </row>
    <row r="35" spans="1:66" s="21" customFormat="1" ht="12.95" customHeight="1" x14ac:dyDescent="0.25">
      <c r="A35" s="27" t="s">
        <v>115</v>
      </c>
      <c r="B35" s="28"/>
      <c r="C35" s="28"/>
      <c r="D35" s="28">
        <v>22400017</v>
      </c>
      <c r="E35" s="32" t="s">
        <v>256</v>
      </c>
      <c r="F35" s="29">
        <v>150000440</v>
      </c>
      <c r="G35" s="29"/>
      <c r="H35" s="29" t="s">
        <v>263</v>
      </c>
      <c r="I35" s="30" t="s">
        <v>133</v>
      </c>
      <c r="J35" s="30" t="s">
        <v>134</v>
      </c>
      <c r="K35" s="31" t="s">
        <v>135</v>
      </c>
      <c r="L35" s="32" t="s">
        <v>117</v>
      </c>
      <c r="M35" s="33" t="s">
        <v>118</v>
      </c>
      <c r="N35" s="29" t="s">
        <v>119</v>
      </c>
      <c r="O35" s="32" t="s">
        <v>82</v>
      </c>
      <c r="P35" s="27" t="s">
        <v>124</v>
      </c>
      <c r="Q35" s="30" t="s">
        <v>136</v>
      </c>
      <c r="R35" s="44" t="s">
        <v>137</v>
      </c>
      <c r="S35" s="30" t="s">
        <v>123</v>
      </c>
      <c r="T35" s="27" t="s">
        <v>124</v>
      </c>
      <c r="U35" s="30" t="s">
        <v>138</v>
      </c>
      <c r="V35" s="30" t="s">
        <v>126</v>
      </c>
      <c r="W35" s="27"/>
      <c r="X35" s="27" t="s">
        <v>127</v>
      </c>
      <c r="Y35" s="27" t="s">
        <v>128</v>
      </c>
      <c r="Z35" s="34">
        <v>30</v>
      </c>
      <c r="AA35" s="34">
        <v>60</v>
      </c>
      <c r="AB35" s="34">
        <v>10</v>
      </c>
      <c r="AC35" s="35" t="s">
        <v>139</v>
      </c>
      <c r="AD35" s="36" t="s">
        <v>130</v>
      </c>
      <c r="AE35" s="37">
        <v>135</v>
      </c>
      <c r="AF35" s="103">
        <v>16568</v>
      </c>
      <c r="AG35" s="37">
        <v>2236680</v>
      </c>
      <c r="AH35" s="37">
        <v>2505081.6</v>
      </c>
      <c r="AI35" s="38">
        <v>135</v>
      </c>
      <c r="AJ35" s="103">
        <v>16568</v>
      </c>
      <c r="AK35" s="37">
        <v>2236680</v>
      </c>
      <c r="AL35" s="37">
        <v>2505081.6</v>
      </c>
      <c r="AM35" s="38">
        <v>135</v>
      </c>
      <c r="AN35" s="103">
        <v>16568</v>
      </c>
      <c r="AO35" s="37">
        <v>2236680</v>
      </c>
      <c r="AP35" s="37">
        <v>2505081.6</v>
      </c>
      <c r="AQ35" s="39"/>
      <c r="AR35" s="39"/>
      <c r="AS35" s="39"/>
      <c r="AT35" s="40"/>
      <c r="AU35" s="30"/>
      <c r="AV35" s="30"/>
      <c r="AW35" s="41"/>
      <c r="AX35" s="42"/>
      <c r="AY35" s="147">
        <f t="shared" si="9"/>
        <v>405</v>
      </c>
      <c r="AZ35" s="43">
        <f t="shared" si="10"/>
        <v>6710040</v>
      </c>
      <c r="BA35" s="43">
        <f t="shared" si="10"/>
        <v>7515244.8000000007</v>
      </c>
      <c r="BB35" s="42" t="s">
        <v>140</v>
      </c>
      <c r="BC35" s="50"/>
      <c r="BD35" s="32"/>
      <c r="BE35" s="49" t="s">
        <v>158</v>
      </c>
      <c r="BF35" s="32"/>
      <c r="BG35" s="50"/>
      <c r="BH35" s="32"/>
      <c r="BI35" s="50"/>
      <c r="BJ35" s="32"/>
      <c r="BK35" s="50"/>
      <c r="BL35" s="32"/>
      <c r="BM35" s="50"/>
    </row>
    <row r="36" spans="1:66" s="21" customFormat="1" ht="12.95" customHeight="1" x14ac:dyDescent="0.25">
      <c r="A36" s="27" t="s">
        <v>115</v>
      </c>
      <c r="B36" s="28"/>
      <c r="C36" s="28"/>
      <c r="D36" s="28">
        <v>22400018</v>
      </c>
      <c r="E36" s="32" t="s">
        <v>244</v>
      </c>
      <c r="F36" s="29">
        <v>210000357</v>
      </c>
      <c r="G36" s="29"/>
      <c r="H36" s="29" t="s">
        <v>244</v>
      </c>
      <c r="I36" s="30" t="s">
        <v>159</v>
      </c>
      <c r="J36" s="30" t="s">
        <v>160</v>
      </c>
      <c r="K36" s="31" t="s">
        <v>161</v>
      </c>
      <c r="L36" s="32" t="s">
        <v>117</v>
      </c>
      <c r="M36" s="33" t="s">
        <v>118</v>
      </c>
      <c r="N36" s="29" t="s">
        <v>119</v>
      </c>
      <c r="O36" s="32" t="s">
        <v>82</v>
      </c>
      <c r="P36" s="27" t="s">
        <v>124</v>
      </c>
      <c r="Q36" s="30" t="s">
        <v>136</v>
      </c>
      <c r="R36" s="44" t="s">
        <v>122</v>
      </c>
      <c r="S36" s="30" t="s">
        <v>123</v>
      </c>
      <c r="T36" s="27" t="s">
        <v>124</v>
      </c>
      <c r="U36" s="30" t="s">
        <v>125</v>
      </c>
      <c r="V36" s="30" t="s">
        <v>126</v>
      </c>
      <c r="W36" s="27"/>
      <c r="X36" s="27" t="s">
        <v>127</v>
      </c>
      <c r="Y36" s="27" t="s">
        <v>128</v>
      </c>
      <c r="Z36" s="34">
        <v>30</v>
      </c>
      <c r="AA36" s="34">
        <v>60</v>
      </c>
      <c r="AB36" s="34">
        <v>10</v>
      </c>
      <c r="AC36" s="35" t="s">
        <v>129</v>
      </c>
      <c r="AD36" s="36" t="s">
        <v>130</v>
      </c>
      <c r="AE36" s="104">
        <v>121.59</v>
      </c>
      <c r="AF36" s="37">
        <v>683381.6</v>
      </c>
      <c r="AG36" s="37">
        <v>83092368.744000003</v>
      </c>
      <c r="AH36" s="37">
        <v>93063452.993280008</v>
      </c>
      <c r="AI36" s="116">
        <v>121.59</v>
      </c>
      <c r="AJ36" s="38">
        <v>710716.86</v>
      </c>
      <c r="AK36" s="37">
        <v>86416063.007400006</v>
      </c>
      <c r="AL36" s="37">
        <v>96785990.568288013</v>
      </c>
      <c r="AM36" s="116">
        <v>121.59</v>
      </c>
      <c r="AN36" s="38">
        <v>739145.54</v>
      </c>
      <c r="AO36" s="37">
        <v>89872706.208600014</v>
      </c>
      <c r="AP36" s="37">
        <v>100657430.95363203</v>
      </c>
      <c r="AQ36" s="39"/>
      <c r="AR36" s="39"/>
      <c r="AS36" s="39"/>
      <c r="AT36" s="40"/>
      <c r="AU36" s="30"/>
      <c r="AV36" s="30"/>
      <c r="AW36" s="41"/>
      <c r="AX36" s="42"/>
      <c r="AY36" s="147">
        <f t="shared" si="9"/>
        <v>364.77</v>
      </c>
      <c r="AZ36" s="43">
        <v>0</v>
      </c>
      <c r="BA36" s="43">
        <v>0</v>
      </c>
      <c r="BB36" s="42" t="s">
        <v>140</v>
      </c>
      <c r="BC36" s="50"/>
      <c r="BD36" s="32"/>
      <c r="BE36" s="49" t="s">
        <v>162</v>
      </c>
      <c r="BF36" s="32"/>
      <c r="BG36" s="50"/>
      <c r="BH36" s="32"/>
      <c r="BI36" s="50"/>
      <c r="BJ36" s="32"/>
      <c r="BK36" s="50"/>
      <c r="BL36" s="32"/>
      <c r="BM36" s="50"/>
    </row>
    <row r="37" spans="1:66" s="45" customFormat="1" ht="12.95" customHeight="1" x14ac:dyDescent="0.25">
      <c r="A37" s="27" t="s">
        <v>115</v>
      </c>
      <c r="B37" s="150"/>
      <c r="C37" s="150"/>
      <c r="D37" s="150">
        <v>22400018</v>
      </c>
      <c r="E37" s="32" t="s">
        <v>352</v>
      </c>
      <c r="F37" s="29">
        <v>210000357</v>
      </c>
      <c r="G37" s="29"/>
      <c r="H37" s="29" t="s">
        <v>244</v>
      </c>
      <c r="I37" s="30" t="s">
        <v>159</v>
      </c>
      <c r="J37" s="30" t="s">
        <v>160</v>
      </c>
      <c r="K37" s="31" t="s">
        <v>161</v>
      </c>
      <c r="L37" s="29" t="s">
        <v>117</v>
      </c>
      <c r="M37" s="33" t="s">
        <v>118</v>
      </c>
      <c r="N37" s="29" t="s">
        <v>119</v>
      </c>
      <c r="O37" s="29" t="s">
        <v>82</v>
      </c>
      <c r="P37" s="27" t="s">
        <v>124</v>
      </c>
      <c r="Q37" s="30" t="s">
        <v>136</v>
      </c>
      <c r="R37" s="135" t="s">
        <v>315</v>
      </c>
      <c r="S37" s="30" t="s">
        <v>123</v>
      </c>
      <c r="T37" s="27" t="s">
        <v>124</v>
      </c>
      <c r="U37" s="30" t="s">
        <v>125</v>
      </c>
      <c r="V37" s="30" t="s">
        <v>126</v>
      </c>
      <c r="W37" s="27"/>
      <c r="X37" s="27" t="s">
        <v>127</v>
      </c>
      <c r="Y37" s="27" t="s">
        <v>128</v>
      </c>
      <c r="Z37" s="151">
        <v>30</v>
      </c>
      <c r="AA37" s="151">
        <v>60</v>
      </c>
      <c r="AB37" s="151">
        <v>10</v>
      </c>
      <c r="AC37" s="35" t="s">
        <v>129</v>
      </c>
      <c r="AD37" s="30" t="s">
        <v>130</v>
      </c>
      <c r="AE37" s="37">
        <v>71.59</v>
      </c>
      <c r="AF37" s="152">
        <v>590037.68999999994</v>
      </c>
      <c r="AG37" s="152">
        <v>42240798.2271</v>
      </c>
      <c r="AH37" s="152">
        <v>47309694.014352001</v>
      </c>
      <c r="AI37" s="40">
        <v>71.59</v>
      </c>
      <c r="AJ37" s="40">
        <v>590037.68999999994</v>
      </c>
      <c r="AK37" s="152">
        <v>42240798.2271</v>
      </c>
      <c r="AL37" s="152">
        <v>47309694.014352001</v>
      </c>
      <c r="AM37" s="40">
        <v>71.59</v>
      </c>
      <c r="AN37" s="40">
        <v>590037.68999999994</v>
      </c>
      <c r="AO37" s="152">
        <v>42240798.2271</v>
      </c>
      <c r="AP37" s="152">
        <v>47309694.014352001</v>
      </c>
      <c r="AQ37" s="40"/>
      <c r="AR37" s="40"/>
      <c r="AS37" s="40"/>
      <c r="AT37" s="40"/>
      <c r="AU37" s="30"/>
      <c r="AV37" s="30"/>
      <c r="AW37" s="41"/>
      <c r="AX37" s="42"/>
      <c r="AY37" s="153">
        <f t="shared" ref="AY37" si="55">AE37+AI37+AM37+AQ37+AU37</f>
        <v>214.77</v>
      </c>
      <c r="AZ37" s="43">
        <f t="shared" ref="AZ37" si="56">AG37+AK37+AO37+AS37+AW37</f>
        <v>126722394.6813</v>
      </c>
      <c r="BA37" s="43">
        <f t="shared" ref="BA37" si="57">AZ37*1.12</f>
        <v>141929082.04305601</v>
      </c>
      <c r="BB37" s="42" t="s">
        <v>140</v>
      </c>
      <c r="BC37" s="49"/>
      <c r="BD37" s="29"/>
      <c r="BE37" s="154" t="s">
        <v>162</v>
      </c>
      <c r="BF37" s="29"/>
      <c r="BG37" s="49"/>
      <c r="BH37" s="29"/>
      <c r="BI37" s="49"/>
      <c r="BJ37" s="29"/>
      <c r="BK37" s="49"/>
      <c r="BL37" s="29"/>
      <c r="BM37" s="49"/>
      <c r="BN37" s="117" t="s">
        <v>353</v>
      </c>
    </row>
    <row r="38" spans="1:66" s="21" customFormat="1" ht="12.95" customHeight="1" x14ac:dyDescent="0.25">
      <c r="A38" s="27" t="s">
        <v>115</v>
      </c>
      <c r="B38" s="28"/>
      <c r="C38" s="28"/>
      <c r="D38" s="28">
        <v>22400019</v>
      </c>
      <c r="E38" s="32" t="s">
        <v>245</v>
      </c>
      <c r="F38" s="29">
        <v>210009226</v>
      </c>
      <c r="G38" s="29"/>
      <c r="H38" s="29" t="s">
        <v>245</v>
      </c>
      <c r="I38" s="30" t="s">
        <v>163</v>
      </c>
      <c r="J38" s="30" t="s">
        <v>160</v>
      </c>
      <c r="K38" s="31" t="s">
        <v>164</v>
      </c>
      <c r="L38" s="32" t="s">
        <v>117</v>
      </c>
      <c r="M38" s="33"/>
      <c r="N38" s="29" t="s">
        <v>119</v>
      </c>
      <c r="O38" s="32" t="s">
        <v>82</v>
      </c>
      <c r="P38" s="27" t="s">
        <v>124</v>
      </c>
      <c r="Q38" s="30" t="s">
        <v>136</v>
      </c>
      <c r="R38" s="44" t="s">
        <v>122</v>
      </c>
      <c r="S38" s="30" t="s">
        <v>123</v>
      </c>
      <c r="T38" s="27" t="s">
        <v>124</v>
      </c>
      <c r="U38" s="30" t="s">
        <v>125</v>
      </c>
      <c r="V38" s="30" t="s">
        <v>126</v>
      </c>
      <c r="W38" s="27"/>
      <c r="X38" s="27" t="s">
        <v>127</v>
      </c>
      <c r="Y38" s="27" t="s">
        <v>128</v>
      </c>
      <c r="Z38" s="34">
        <v>30</v>
      </c>
      <c r="AA38" s="34">
        <v>60</v>
      </c>
      <c r="AB38" s="34">
        <v>10</v>
      </c>
      <c r="AC38" s="35" t="s">
        <v>129</v>
      </c>
      <c r="AD38" s="36" t="s">
        <v>130</v>
      </c>
      <c r="AE38" s="37">
        <v>70.930000000000007</v>
      </c>
      <c r="AF38" s="37">
        <v>873293.85</v>
      </c>
      <c r="AG38" s="37">
        <v>61942732.780500002</v>
      </c>
      <c r="AH38" s="37">
        <v>69375860.71416001</v>
      </c>
      <c r="AI38" s="38">
        <v>70.930000000000007</v>
      </c>
      <c r="AJ38" s="38">
        <v>908225.6</v>
      </c>
      <c r="AK38" s="37">
        <v>64420441.808000006</v>
      </c>
      <c r="AL38" s="37">
        <v>72150894.824960008</v>
      </c>
      <c r="AM38" s="38">
        <v>70.930000000000007</v>
      </c>
      <c r="AN38" s="38">
        <v>944554.63</v>
      </c>
      <c r="AO38" s="37">
        <v>66997259.905900009</v>
      </c>
      <c r="AP38" s="37">
        <v>75036931.094608024</v>
      </c>
      <c r="AQ38" s="39"/>
      <c r="AR38" s="39"/>
      <c r="AS38" s="39"/>
      <c r="AT38" s="40"/>
      <c r="AU38" s="30"/>
      <c r="AV38" s="30"/>
      <c r="AW38" s="41"/>
      <c r="AX38" s="42"/>
      <c r="AY38" s="147">
        <f t="shared" si="9"/>
        <v>212.79000000000002</v>
      </c>
      <c r="AZ38" s="43">
        <v>0</v>
      </c>
      <c r="BA38" s="43">
        <v>0</v>
      </c>
      <c r="BB38" s="42" t="s">
        <v>140</v>
      </c>
      <c r="BC38" s="50"/>
      <c r="BD38" s="32"/>
      <c r="BE38" s="49" t="s">
        <v>165</v>
      </c>
      <c r="BF38" s="32"/>
      <c r="BG38" s="50"/>
      <c r="BH38" s="32"/>
      <c r="BI38" s="50"/>
      <c r="BJ38" s="32"/>
      <c r="BK38" s="50"/>
      <c r="BL38" s="32"/>
      <c r="BM38" s="50"/>
    </row>
    <row r="39" spans="1:66" s="145" customFormat="1" ht="12.95" customHeight="1" x14ac:dyDescent="0.25">
      <c r="A39" s="109" t="s">
        <v>115</v>
      </c>
      <c r="B39" s="161"/>
      <c r="C39" s="162"/>
      <c r="D39" s="156">
        <v>22400019</v>
      </c>
      <c r="E39" s="32" t="s">
        <v>367</v>
      </c>
      <c r="F39" s="67">
        <v>210009226</v>
      </c>
      <c r="G39" s="163"/>
      <c r="H39" s="67" t="s">
        <v>245</v>
      </c>
      <c r="I39" s="36" t="s">
        <v>163</v>
      </c>
      <c r="J39" s="36" t="s">
        <v>160</v>
      </c>
      <c r="K39" s="107" t="s">
        <v>164</v>
      </c>
      <c r="L39" s="67" t="s">
        <v>117</v>
      </c>
      <c r="M39" s="108"/>
      <c r="N39" s="67" t="s">
        <v>119</v>
      </c>
      <c r="O39" s="67" t="s">
        <v>82</v>
      </c>
      <c r="P39" s="109" t="s">
        <v>124</v>
      </c>
      <c r="Q39" s="36" t="s">
        <v>136</v>
      </c>
      <c r="R39" s="110" t="s">
        <v>315</v>
      </c>
      <c r="S39" s="36" t="s">
        <v>123</v>
      </c>
      <c r="T39" s="109" t="s">
        <v>124</v>
      </c>
      <c r="U39" s="36" t="s">
        <v>125</v>
      </c>
      <c r="V39" s="36" t="s">
        <v>126</v>
      </c>
      <c r="W39" s="109"/>
      <c r="X39" s="109" t="s">
        <v>127</v>
      </c>
      <c r="Y39" s="109" t="s">
        <v>128</v>
      </c>
      <c r="Z39" s="111">
        <v>30</v>
      </c>
      <c r="AA39" s="111">
        <v>60</v>
      </c>
      <c r="AB39" s="111">
        <v>10</v>
      </c>
      <c r="AC39" s="112" t="s">
        <v>129</v>
      </c>
      <c r="AD39" s="36" t="s">
        <v>130</v>
      </c>
      <c r="AE39" s="38">
        <v>50.93</v>
      </c>
      <c r="AF39" s="37">
        <v>873293.85</v>
      </c>
      <c r="AG39" s="37">
        <f>AE39*AF39</f>
        <v>44476855.780500002</v>
      </c>
      <c r="AH39" s="37">
        <f>AG39*1.12</f>
        <v>49814078.474160008</v>
      </c>
      <c r="AI39" s="38">
        <v>50.93</v>
      </c>
      <c r="AJ39" s="38">
        <v>908225.6</v>
      </c>
      <c r="AK39" s="37">
        <f>AI39*AJ39</f>
        <v>46255929.807999998</v>
      </c>
      <c r="AL39" s="37">
        <f>AK39*1.12</f>
        <v>51806641.384960003</v>
      </c>
      <c r="AM39" s="38">
        <v>50.93</v>
      </c>
      <c r="AN39" s="38">
        <v>944554.63</v>
      </c>
      <c r="AO39" s="37">
        <f>AM39*AN39</f>
        <v>48106167.3059</v>
      </c>
      <c r="AP39" s="37">
        <f>AO39*1.12</f>
        <v>53878907.382608004</v>
      </c>
      <c r="AQ39" s="38"/>
      <c r="AR39" s="38"/>
      <c r="AS39" s="38"/>
      <c r="AT39" s="38"/>
      <c r="AU39" s="36"/>
      <c r="AV39" s="36"/>
      <c r="AW39" s="157"/>
      <c r="AX39" s="158"/>
      <c r="AY39" s="153">
        <f t="shared" ref="AY39" si="58">AE39+AI39+AM39+AQ39+AU39</f>
        <v>152.79</v>
      </c>
      <c r="AZ39" s="43">
        <f t="shared" ref="AZ39" si="59">AG39+AK39+AO39+AS39+AW39</f>
        <v>138838952.8944</v>
      </c>
      <c r="BA39" s="43">
        <f t="shared" ref="BA39" si="60">AZ39*1.12</f>
        <v>155499627.24172801</v>
      </c>
      <c r="BB39" s="158" t="s">
        <v>140</v>
      </c>
      <c r="BC39" s="61"/>
      <c r="BD39" s="67"/>
      <c r="BE39" s="114" t="s">
        <v>165</v>
      </c>
      <c r="BF39" s="67"/>
      <c r="BG39" s="61"/>
      <c r="BH39" s="67"/>
      <c r="BI39" s="61"/>
      <c r="BJ39" s="67"/>
      <c r="BK39" s="61"/>
      <c r="BL39" s="67"/>
      <c r="BM39" s="61"/>
      <c r="BN39" s="164" t="s">
        <v>358</v>
      </c>
    </row>
    <row r="40" spans="1:66" s="21" customFormat="1" ht="12.95" customHeight="1" x14ac:dyDescent="0.25">
      <c r="A40" s="27" t="s">
        <v>115</v>
      </c>
      <c r="B40" s="28"/>
      <c r="C40" s="28"/>
      <c r="D40" s="28">
        <v>22400020</v>
      </c>
      <c r="E40" s="32" t="s">
        <v>243</v>
      </c>
      <c r="F40" s="29">
        <v>210013631</v>
      </c>
      <c r="G40" s="29"/>
      <c r="H40" s="29" t="s">
        <v>243</v>
      </c>
      <c r="I40" s="30" t="s">
        <v>166</v>
      </c>
      <c r="J40" s="30" t="s">
        <v>160</v>
      </c>
      <c r="K40" s="31" t="s">
        <v>167</v>
      </c>
      <c r="L40" s="32" t="s">
        <v>117</v>
      </c>
      <c r="M40" s="33"/>
      <c r="N40" s="29" t="s">
        <v>119</v>
      </c>
      <c r="O40" s="32" t="s">
        <v>82</v>
      </c>
      <c r="P40" s="27" t="s">
        <v>124</v>
      </c>
      <c r="Q40" s="30" t="s">
        <v>136</v>
      </c>
      <c r="R40" s="44" t="s">
        <v>122</v>
      </c>
      <c r="S40" s="30" t="s">
        <v>123</v>
      </c>
      <c r="T40" s="27" t="s">
        <v>124</v>
      </c>
      <c r="U40" s="30" t="s">
        <v>125</v>
      </c>
      <c r="V40" s="30" t="s">
        <v>126</v>
      </c>
      <c r="W40" s="27"/>
      <c r="X40" s="27" t="s">
        <v>127</v>
      </c>
      <c r="Y40" s="27" t="s">
        <v>128</v>
      </c>
      <c r="Z40" s="34">
        <v>30</v>
      </c>
      <c r="AA40" s="34">
        <v>60</v>
      </c>
      <c r="AB40" s="34">
        <v>10</v>
      </c>
      <c r="AC40" s="35" t="s">
        <v>129</v>
      </c>
      <c r="AD40" s="36" t="s">
        <v>130</v>
      </c>
      <c r="AE40" s="104">
        <v>57.61</v>
      </c>
      <c r="AF40" s="37">
        <v>862537.5</v>
      </c>
      <c r="AG40" s="37">
        <v>49690785.375</v>
      </c>
      <c r="AH40" s="37">
        <v>55653679.620000005</v>
      </c>
      <c r="AI40" s="104">
        <v>57.61</v>
      </c>
      <c r="AJ40" s="38">
        <v>897039</v>
      </c>
      <c r="AK40" s="37">
        <v>51678416.789999999</v>
      </c>
      <c r="AL40" s="37">
        <v>57879826.804800004</v>
      </c>
      <c r="AM40" s="104">
        <v>57.61</v>
      </c>
      <c r="AN40" s="38">
        <v>932920.56</v>
      </c>
      <c r="AO40" s="37">
        <v>53745553.461600006</v>
      </c>
      <c r="AP40" s="37">
        <v>60195019.87699201</v>
      </c>
      <c r="AQ40" s="39"/>
      <c r="AR40" s="39"/>
      <c r="AS40" s="39"/>
      <c r="AT40" s="40"/>
      <c r="AU40" s="30"/>
      <c r="AV40" s="30"/>
      <c r="AW40" s="41"/>
      <c r="AX40" s="42"/>
      <c r="AY40" s="147">
        <f t="shared" si="9"/>
        <v>172.82999999999998</v>
      </c>
      <c r="AZ40" s="43">
        <v>0</v>
      </c>
      <c r="BA40" s="43">
        <v>0</v>
      </c>
      <c r="BB40" s="42" t="s">
        <v>140</v>
      </c>
      <c r="BC40" s="50"/>
      <c r="BD40" s="32"/>
      <c r="BE40" s="49" t="s">
        <v>168</v>
      </c>
      <c r="BF40" s="32"/>
      <c r="BG40" s="50"/>
      <c r="BH40" s="32"/>
      <c r="BI40" s="50"/>
      <c r="BJ40" s="32"/>
      <c r="BK40" s="50"/>
      <c r="BL40" s="32"/>
      <c r="BM40" s="50"/>
    </row>
    <row r="41" spans="1:66" s="145" customFormat="1" ht="12.75" customHeight="1" x14ac:dyDescent="0.25">
      <c r="A41" s="109" t="s">
        <v>115</v>
      </c>
      <c r="B41" s="161"/>
      <c r="C41" s="161"/>
      <c r="D41" s="156">
        <v>22400020</v>
      </c>
      <c r="E41" s="32" t="s">
        <v>377</v>
      </c>
      <c r="F41" s="67">
        <v>210013631</v>
      </c>
      <c r="G41" s="163"/>
      <c r="H41" s="67" t="s">
        <v>243</v>
      </c>
      <c r="I41" s="36" t="s">
        <v>166</v>
      </c>
      <c r="J41" s="36" t="s">
        <v>160</v>
      </c>
      <c r="K41" s="107" t="s">
        <v>167</v>
      </c>
      <c r="L41" s="67" t="s">
        <v>117</v>
      </c>
      <c r="M41" s="108"/>
      <c r="N41" s="67" t="s">
        <v>119</v>
      </c>
      <c r="O41" s="67" t="s">
        <v>82</v>
      </c>
      <c r="P41" s="109" t="s">
        <v>124</v>
      </c>
      <c r="Q41" s="36" t="s">
        <v>136</v>
      </c>
      <c r="R41" s="110" t="s">
        <v>315</v>
      </c>
      <c r="S41" s="36" t="s">
        <v>123</v>
      </c>
      <c r="T41" s="109" t="s">
        <v>124</v>
      </c>
      <c r="U41" s="36" t="s">
        <v>125</v>
      </c>
      <c r="V41" s="36" t="s">
        <v>126</v>
      </c>
      <c r="W41" s="109"/>
      <c r="X41" s="109" t="s">
        <v>127</v>
      </c>
      <c r="Y41" s="109" t="s">
        <v>128</v>
      </c>
      <c r="Z41" s="111">
        <v>30</v>
      </c>
      <c r="AA41" s="111">
        <v>60</v>
      </c>
      <c r="AB41" s="111">
        <v>10</v>
      </c>
      <c r="AC41" s="112" t="s">
        <v>129</v>
      </c>
      <c r="AD41" s="36" t="s">
        <v>130</v>
      </c>
      <c r="AE41" s="37">
        <v>44.61</v>
      </c>
      <c r="AF41" s="37">
        <v>862537.5</v>
      </c>
      <c r="AG41" s="37">
        <f>AE41*AF41</f>
        <v>38477797.875</v>
      </c>
      <c r="AH41" s="37">
        <f>AG41*1.12</f>
        <v>43095133.620000005</v>
      </c>
      <c r="AI41" s="37">
        <v>44.61</v>
      </c>
      <c r="AJ41" s="38">
        <v>897039</v>
      </c>
      <c r="AK41" s="37">
        <f>AI41*AJ41</f>
        <v>40016909.789999999</v>
      </c>
      <c r="AL41" s="37">
        <f>AK41*1.12</f>
        <v>44818938.9648</v>
      </c>
      <c r="AM41" s="37">
        <v>44.61</v>
      </c>
      <c r="AN41" s="38">
        <v>932920.56</v>
      </c>
      <c r="AO41" s="37">
        <f>AM41*AN41</f>
        <v>41617586.181600004</v>
      </c>
      <c r="AP41" s="37">
        <f>AO41*1.12</f>
        <v>46611696.523392007</v>
      </c>
      <c r="AQ41" s="38"/>
      <c r="AR41" s="38"/>
      <c r="AS41" s="38"/>
      <c r="AT41" s="38"/>
      <c r="AU41" s="36"/>
      <c r="AV41" s="36"/>
      <c r="AW41" s="157"/>
      <c r="AX41" s="158"/>
      <c r="AY41" s="153">
        <f t="shared" ref="AY41" si="61">AE41+AI41+AM41+AQ41+AU41</f>
        <v>133.82999999999998</v>
      </c>
      <c r="AZ41" s="43">
        <f t="shared" ref="AZ41" si="62">AG41+AK41+AO41+AS41+AW41</f>
        <v>120112293.8466</v>
      </c>
      <c r="BA41" s="43">
        <f t="shared" ref="BA41" si="63">AZ41*1.12</f>
        <v>134525769.108192</v>
      </c>
      <c r="BB41" s="158" t="s">
        <v>140</v>
      </c>
      <c r="BC41" s="61"/>
      <c r="BD41" s="67"/>
      <c r="BE41" s="114" t="s">
        <v>168</v>
      </c>
      <c r="BF41" s="67"/>
      <c r="BG41" s="61"/>
      <c r="BH41" s="67"/>
      <c r="BI41" s="61"/>
      <c r="BJ41" s="67"/>
      <c r="BK41" s="61"/>
      <c r="BL41" s="67"/>
      <c r="BM41" s="61"/>
      <c r="BN41" s="164" t="s">
        <v>358</v>
      </c>
    </row>
    <row r="42" spans="1:66" s="21" customFormat="1" ht="12.95" customHeight="1" x14ac:dyDescent="0.25">
      <c r="A42" s="27" t="s">
        <v>115</v>
      </c>
      <c r="B42" s="28"/>
      <c r="C42" s="28"/>
      <c r="D42" s="28">
        <v>22400021</v>
      </c>
      <c r="E42" s="32" t="s">
        <v>246</v>
      </c>
      <c r="F42" s="29">
        <v>210016268</v>
      </c>
      <c r="G42" s="29"/>
      <c r="H42" s="29" t="s">
        <v>246</v>
      </c>
      <c r="I42" s="30" t="s">
        <v>169</v>
      </c>
      <c r="J42" s="30" t="s">
        <v>160</v>
      </c>
      <c r="K42" s="31" t="s">
        <v>170</v>
      </c>
      <c r="L42" s="32" t="s">
        <v>117</v>
      </c>
      <c r="M42" s="33"/>
      <c r="N42" s="29" t="s">
        <v>119</v>
      </c>
      <c r="O42" s="32" t="s">
        <v>82</v>
      </c>
      <c r="P42" s="27" t="s">
        <v>124</v>
      </c>
      <c r="Q42" s="30" t="s">
        <v>136</v>
      </c>
      <c r="R42" s="44" t="s">
        <v>122</v>
      </c>
      <c r="S42" s="30" t="s">
        <v>123</v>
      </c>
      <c r="T42" s="27" t="s">
        <v>124</v>
      </c>
      <c r="U42" s="30" t="s">
        <v>125</v>
      </c>
      <c r="V42" s="30" t="s">
        <v>126</v>
      </c>
      <c r="W42" s="27"/>
      <c r="X42" s="27" t="s">
        <v>127</v>
      </c>
      <c r="Y42" s="27" t="s">
        <v>128</v>
      </c>
      <c r="Z42" s="34">
        <v>30</v>
      </c>
      <c r="AA42" s="34">
        <v>60</v>
      </c>
      <c r="AB42" s="34">
        <v>10</v>
      </c>
      <c r="AC42" s="35" t="s">
        <v>129</v>
      </c>
      <c r="AD42" s="36" t="s">
        <v>130</v>
      </c>
      <c r="AE42" s="37">
        <v>68.900000000000006</v>
      </c>
      <c r="AF42" s="103">
        <v>638000</v>
      </c>
      <c r="AG42" s="37">
        <v>43958200</v>
      </c>
      <c r="AH42" s="37">
        <v>49233184.000000007</v>
      </c>
      <c r="AI42" s="38">
        <v>68.900000000000006</v>
      </c>
      <c r="AJ42" s="103">
        <v>638000</v>
      </c>
      <c r="AK42" s="37">
        <v>43958200</v>
      </c>
      <c r="AL42" s="37">
        <v>49233184.000000007</v>
      </c>
      <c r="AM42" s="38">
        <v>68.900000000000006</v>
      </c>
      <c r="AN42" s="103">
        <v>638000</v>
      </c>
      <c r="AO42" s="37">
        <v>43958200</v>
      </c>
      <c r="AP42" s="37">
        <v>49233184.000000007</v>
      </c>
      <c r="AQ42" s="39"/>
      <c r="AR42" s="39"/>
      <c r="AS42" s="39"/>
      <c r="AT42" s="40"/>
      <c r="AU42" s="30"/>
      <c r="AV42" s="30"/>
      <c r="AW42" s="41"/>
      <c r="AX42" s="42"/>
      <c r="AY42" s="147">
        <f t="shared" si="9"/>
        <v>206.70000000000002</v>
      </c>
      <c r="AZ42" s="43">
        <v>0</v>
      </c>
      <c r="BA42" s="43">
        <v>0</v>
      </c>
      <c r="BB42" s="42" t="s">
        <v>140</v>
      </c>
      <c r="BC42" s="50"/>
      <c r="BD42" s="32"/>
      <c r="BE42" s="49" t="s">
        <v>171</v>
      </c>
      <c r="BF42" s="32"/>
      <c r="BG42" s="50"/>
      <c r="BH42" s="32"/>
      <c r="BI42" s="50"/>
      <c r="BJ42" s="32"/>
      <c r="BK42" s="50"/>
      <c r="BL42" s="32"/>
      <c r="BM42" s="50"/>
    </row>
    <row r="43" spans="1:66" s="45" customFormat="1" ht="12.95" customHeight="1" x14ac:dyDescent="0.25">
      <c r="A43" s="27" t="s">
        <v>115</v>
      </c>
      <c r="B43" s="150"/>
      <c r="C43" s="150"/>
      <c r="D43" s="150">
        <v>22400021</v>
      </c>
      <c r="E43" s="32" t="s">
        <v>354</v>
      </c>
      <c r="F43" s="29">
        <v>210016268</v>
      </c>
      <c r="G43" s="29"/>
      <c r="H43" s="29" t="s">
        <v>246</v>
      </c>
      <c r="I43" s="30" t="s">
        <v>169</v>
      </c>
      <c r="J43" s="30" t="s">
        <v>160</v>
      </c>
      <c r="K43" s="31" t="s">
        <v>170</v>
      </c>
      <c r="L43" s="29" t="s">
        <v>117</v>
      </c>
      <c r="M43" s="33"/>
      <c r="N43" s="29" t="s">
        <v>119</v>
      </c>
      <c r="O43" s="29" t="s">
        <v>82</v>
      </c>
      <c r="P43" s="27" t="s">
        <v>124</v>
      </c>
      <c r="Q43" s="30" t="s">
        <v>136</v>
      </c>
      <c r="R43" s="135" t="s">
        <v>315</v>
      </c>
      <c r="S43" s="30" t="s">
        <v>123</v>
      </c>
      <c r="T43" s="27" t="s">
        <v>124</v>
      </c>
      <c r="U43" s="30" t="s">
        <v>125</v>
      </c>
      <c r="V43" s="30" t="s">
        <v>126</v>
      </c>
      <c r="W43" s="27"/>
      <c r="X43" s="27" t="s">
        <v>127</v>
      </c>
      <c r="Y43" s="27" t="s">
        <v>128</v>
      </c>
      <c r="Z43" s="151">
        <v>30</v>
      </c>
      <c r="AA43" s="151">
        <v>60</v>
      </c>
      <c r="AB43" s="151">
        <v>10</v>
      </c>
      <c r="AC43" s="35" t="s">
        <v>129</v>
      </c>
      <c r="AD43" s="30" t="s">
        <v>130</v>
      </c>
      <c r="AE43" s="37">
        <v>68.900000000000006</v>
      </c>
      <c r="AF43" s="152">
        <v>619030.98</v>
      </c>
      <c r="AG43" s="152">
        <f t="shared" ref="AG43" si="64">AE43*AF43</f>
        <v>42651234.522</v>
      </c>
      <c r="AH43" s="152">
        <f t="shared" ref="AH43" si="65">AG43*1.12</f>
        <v>47769382.664640002</v>
      </c>
      <c r="AI43" s="40">
        <v>68.900000000000006</v>
      </c>
      <c r="AJ43" s="40">
        <v>619030.98</v>
      </c>
      <c r="AK43" s="152">
        <f t="shared" ref="AK43" si="66">AI43*AJ43</f>
        <v>42651234.522</v>
      </c>
      <c r="AL43" s="152">
        <f t="shared" ref="AL43" si="67">AK43*1.12</f>
        <v>47769382.664640002</v>
      </c>
      <c r="AM43" s="40">
        <v>68.900000000000006</v>
      </c>
      <c r="AN43" s="40">
        <v>619030.98</v>
      </c>
      <c r="AO43" s="152">
        <f t="shared" ref="AO43" si="68">AM43*AN43</f>
        <v>42651234.522</v>
      </c>
      <c r="AP43" s="152">
        <f t="shared" ref="AP43" si="69">AO43*1.12</f>
        <v>47769382.664640002</v>
      </c>
      <c r="AQ43" s="40"/>
      <c r="AR43" s="40"/>
      <c r="AS43" s="40"/>
      <c r="AT43" s="40"/>
      <c r="AU43" s="30"/>
      <c r="AV43" s="30"/>
      <c r="AW43" s="41"/>
      <c r="AX43" s="42"/>
      <c r="AY43" s="153">
        <f>AE43+AI43+AM43+AQ43+AU43</f>
        <v>206.70000000000002</v>
      </c>
      <c r="AZ43" s="43">
        <f t="shared" ref="AZ43" si="70">AG43+AK43+AO43+AS43+AW43</f>
        <v>127953703.566</v>
      </c>
      <c r="BA43" s="43">
        <f t="shared" ref="BA43" si="71">AZ43*1.12</f>
        <v>143308147.99392</v>
      </c>
      <c r="BB43" s="42" t="s">
        <v>140</v>
      </c>
      <c r="BC43" s="49"/>
      <c r="BD43" s="29"/>
      <c r="BE43" s="154" t="s">
        <v>171</v>
      </c>
      <c r="BF43" s="29"/>
      <c r="BG43" s="49"/>
      <c r="BH43" s="29"/>
      <c r="BI43" s="49"/>
      <c r="BJ43" s="29"/>
      <c r="BK43" s="49"/>
      <c r="BL43" s="29"/>
      <c r="BM43" s="49"/>
      <c r="BN43" s="117" t="s">
        <v>343</v>
      </c>
    </row>
    <row r="44" spans="1:66" s="21" customFormat="1" ht="12.95" customHeight="1" x14ac:dyDescent="0.25">
      <c r="A44" s="27" t="s">
        <v>115</v>
      </c>
      <c r="B44" s="28"/>
      <c r="C44" s="28"/>
      <c r="D44" s="28">
        <v>22400022</v>
      </c>
      <c r="E44" s="32" t="s">
        <v>267</v>
      </c>
      <c r="F44" s="29">
        <v>210026851</v>
      </c>
      <c r="G44" s="29"/>
      <c r="H44" s="29" t="s">
        <v>267</v>
      </c>
      <c r="I44" s="30" t="s">
        <v>172</v>
      </c>
      <c r="J44" s="30" t="s">
        <v>173</v>
      </c>
      <c r="K44" s="31" t="s">
        <v>174</v>
      </c>
      <c r="L44" s="32" t="s">
        <v>117</v>
      </c>
      <c r="M44" s="33" t="s">
        <v>118</v>
      </c>
      <c r="N44" s="29" t="s">
        <v>119</v>
      </c>
      <c r="O44" s="32" t="s">
        <v>82</v>
      </c>
      <c r="P44" s="27" t="s">
        <v>124</v>
      </c>
      <c r="Q44" s="30" t="s">
        <v>136</v>
      </c>
      <c r="R44" s="44" t="s">
        <v>137</v>
      </c>
      <c r="S44" s="30" t="s">
        <v>123</v>
      </c>
      <c r="T44" s="27" t="s">
        <v>124</v>
      </c>
      <c r="U44" s="30" t="s">
        <v>125</v>
      </c>
      <c r="V44" s="30" t="s">
        <v>126</v>
      </c>
      <c r="W44" s="27"/>
      <c r="X44" s="27" t="s">
        <v>127</v>
      </c>
      <c r="Y44" s="27" t="s">
        <v>128</v>
      </c>
      <c r="Z44" s="34">
        <v>30</v>
      </c>
      <c r="AA44" s="34">
        <v>60</v>
      </c>
      <c r="AB44" s="34">
        <v>10</v>
      </c>
      <c r="AC44" s="35" t="s">
        <v>139</v>
      </c>
      <c r="AD44" s="36" t="s">
        <v>130</v>
      </c>
      <c r="AE44" s="37">
        <v>500</v>
      </c>
      <c r="AF44" s="37">
        <v>18698.400000000001</v>
      </c>
      <c r="AG44" s="37">
        <v>9349200</v>
      </c>
      <c r="AH44" s="37">
        <v>10471104.000000002</v>
      </c>
      <c r="AI44" s="38">
        <v>500</v>
      </c>
      <c r="AJ44" s="38">
        <v>19446.34</v>
      </c>
      <c r="AK44" s="37">
        <v>9723170</v>
      </c>
      <c r="AL44" s="37">
        <v>10889950.4</v>
      </c>
      <c r="AM44" s="38">
        <v>500</v>
      </c>
      <c r="AN44" s="38">
        <v>20224.189999999999</v>
      </c>
      <c r="AO44" s="37">
        <v>10112095</v>
      </c>
      <c r="AP44" s="37">
        <v>11325546.4</v>
      </c>
      <c r="AQ44" s="39"/>
      <c r="AR44" s="39"/>
      <c r="AS44" s="39"/>
      <c r="AT44" s="40"/>
      <c r="AU44" s="30"/>
      <c r="AV44" s="30"/>
      <c r="AW44" s="41"/>
      <c r="AX44" s="42"/>
      <c r="AY44" s="147">
        <f t="shared" si="9"/>
        <v>1500</v>
      </c>
      <c r="AZ44" s="43">
        <v>0</v>
      </c>
      <c r="BA44" s="43">
        <v>0</v>
      </c>
      <c r="BB44" s="42" t="s">
        <v>140</v>
      </c>
      <c r="BC44" s="50"/>
      <c r="BD44" s="32"/>
      <c r="BE44" s="49" t="s">
        <v>175</v>
      </c>
      <c r="BF44" s="32"/>
      <c r="BG44" s="50"/>
      <c r="BH44" s="32"/>
      <c r="BI44" s="50"/>
      <c r="BJ44" s="32"/>
      <c r="BK44" s="50"/>
      <c r="BL44" s="32"/>
      <c r="BM44" s="50"/>
    </row>
    <row r="45" spans="1:66" s="145" customFormat="1" ht="12.95" customHeight="1" x14ac:dyDescent="0.25">
      <c r="A45" s="109" t="s">
        <v>115</v>
      </c>
      <c r="B45" s="156"/>
      <c r="C45" s="156"/>
      <c r="D45" s="156">
        <v>22400022</v>
      </c>
      <c r="E45" s="32" t="s">
        <v>363</v>
      </c>
      <c r="F45" s="67">
        <v>210026851</v>
      </c>
      <c r="G45" s="67"/>
      <c r="H45" s="67" t="s">
        <v>267</v>
      </c>
      <c r="I45" s="36" t="s">
        <v>172</v>
      </c>
      <c r="J45" s="36" t="s">
        <v>173</v>
      </c>
      <c r="K45" s="107" t="s">
        <v>174</v>
      </c>
      <c r="L45" s="67" t="s">
        <v>117</v>
      </c>
      <c r="M45" s="108" t="s">
        <v>118</v>
      </c>
      <c r="N45" s="67" t="s">
        <v>119</v>
      </c>
      <c r="O45" s="67" t="s">
        <v>82</v>
      </c>
      <c r="P45" s="109" t="s">
        <v>124</v>
      </c>
      <c r="Q45" s="36" t="s">
        <v>136</v>
      </c>
      <c r="R45" s="110" t="s">
        <v>127</v>
      </c>
      <c r="S45" s="36" t="s">
        <v>123</v>
      </c>
      <c r="T45" s="109" t="s">
        <v>124</v>
      </c>
      <c r="U45" s="36" t="s">
        <v>125</v>
      </c>
      <c r="V45" s="36" t="s">
        <v>126</v>
      </c>
      <c r="W45" s="109"/>
      <c r="X45" s="109" t="s">
        <v>127</v>
      </c>
      <c r="Y45" s="109" t="s">
        <v>128</v>
      </c>
      <c r="Z45" s="111">
        <v>30</v>
      </c>
      <c r="AA45" s="111">
        <v>60</v>
      </c>
      <c r="AB45" s="111">
        <v>10</v>
      </c>
      <c r="AC45" s="112" t="s">
        <v>139</v>
      </c>
      <c r="AD45" s="36" t="s">
        <v>130</v>
      </c>
      <c r="AE45" s="37">
        <v>500</v>
      </c>
      <c r="AF45" s="37">
        <v>18698.400000000001</v>
      </c>
      <c r="AG45" s="37">
        <v>9349200</v>
      </c>
      <c r="AH45" s="37">
        <v>10471104.000000002</v>
      </c>
      <c r="AI45" s="38">
        <v>500</v>
      </c>
      <c r="AJ45" s="38">
        <v>19446.34</v>
      </c>
      <c r="AK45" s="37">
        <v>9723170</v>
      </c>
      <c r="AL45" s="37">
        <v>10889950.4</v>
      </c>
      <c r="AM45" s="38">
        <v>500</v>
      </c>
      <c r="AN45" s="38">
        <v>20224.189999999999</v>
      </c>
      <c r="AO45" s="37">
        <v>10112095</v>
      </c>
      <c r="AP45" s="37">
        <v>11325546.4</v>
      </c>
      <c r="AQ45" s="38"/>
      <c r="AR45" s="38"/>
      <c r="AS45" s="38"/>
      <c r="AT45" s="38"/>
      <c r="AU45" s="36"/>
      <c r="AV45" s="36"/>
      <c r="AW45" s="157"/>
      <c r="AX45" s="158"/>
      <c r="AY45" s="159">
        <v>1500</v>
      </c>
      <c r="AZ45" s="43">
        <v>29184465</v>
      </c>
      <c r="BA45" s="43">
        <v>32686600.800000004</v>
      </c>
      <c r="BB45" s="42" t="s">
        <v>140</v>
      </c>
      <c r="BC45" s="49"/>
      <c r="BD45" s="29"/>
      <c r="BE45" s="154" t="s">
        <v>175</v>
      </c>
      <c r="BF45" s="29"/>
      <c r="BG45" s="49"/>
      <c r="BH45" s="29"/>
      <c r="BI45" s="49"/>
      <c r="BJ45" s="29"/>
      <c r="BK45" s="49"/>
      <c r="BL45" s="29"/>
      <c r="BM45" s="49"/>
      <c r="BN45" s="160" t="s">
        <v>364</v>
      </c>
    </row>
    <row r="46" spans="1:66" s="21" customFormat="1" ht="12.95" customHeight="1" x14ac:dyDescent="0.25">
      <c r="A46" s="27" t="s">
        <v>115</v>
      </c>
      <c r="B46" s="28"/>
      <c r="C46" s="28"/>
      <c r="D46" s="28">
        <v>22400023</v>
      </c>
      <c r="E46" s="32" t="s">
        <v>251</v>
      </c>
      <c r="F46" s="29">
        <v>210029045</v>
      </c>
      <c r="G46" s="29"/>
      <c r="H46" s="29" t="s">
        <v>251</v>
      </c>
      <c r="I46" s="30" t="s">
        <v>176</v>
      </c>
      <c r="J46" s="30" t="s">
        <v>177</v>
      </c>
      <c r="K46" s="31" t="s">
        <v>178</v>
      </c>
      <c r="L46" s="32" t="s">
        <v>117</v>
      </c>
      <c r="M46" s="33"/>
      <c r="N46" s="29" t="s">
        <v>119</v>
      </c>
      <c r="O46" s="32" t="s">
        <v>82</v>
      </c>
      <c r="P46" s="27" t="s">
        <v>124</v>
      </c>
      <c r="Q46" s="30" t="s">
        <v>136</v>
      </c>
      <c r="R46" s="44" t="s">
        <v>122</v>
      </c>
      <c r="S46" s="30" t="s">
        <v>123</v>
      </c>
      <c r="T46" s="27" t="s">
        <v>124</v>
      </c>
      <c r="U46" s="30" t="s">
        <v>125</v>
      </c>
      <c r="V46" s="30" t="s">
        <v>126</v>
      </c>
      <c r="W46" s="27"/>
      <c r="X46" s="27" t="s">
        <v>127</v>
      </c>
      <c r="Y46" s="27" t="s">
        <v>128</v>
      </c>
      <c r="Z46" s="34">
        <v>30</v>
      </c>
      <c r="AA46" s="34">
        <v>60</v>
      </c>
      <c r="AB46" s="34">
        <v>10</v>
      </c>
      <c r="AC46" s="35" t="s">
        <v>129</v>
      </c>
      <c r="AD46" s="36" t="s">
        <v>130</v>
      </c>
      <c r="AE46" s="37">
        <v>5</v>
      </c>
      <c r="AF46" s="37">
        <v>898617.5</v>
      </c>
      <c r="AG46" s="37">
        <v>4493087.5</v>
      </c>
      <c r="AH46" s="37">
        <v>5032258.0000000009</v>
      </c>
      <c r="AI46" s="38">
        <v>5</v>
      </c>
      <c r="AJ46" s="38">
        <v>934562.20000000007</v>
      </c>
      <c r="AK46" s="37">
        <v>4672811</v>
      </c>
      <c r="AL46" s="37">
        <v>5233548.32</v>
      </c>
      <c r="AM46" s="38">
        <v>5</v>
      </c>
      <c r="AN46" s="38">
        <v>971944.69</v>
      </c>
      <c r="AO46" s="37">
        <v>4859723.4499999993</v>
      </c>
      <c r="AP46" s="37">
        <v>5442890.2639999995</v>
      </c>
      <c r="AQ46" s="39"/>
      <c r="AR46" s="39"/>
      <c r="AS46" s="39"/>
      <c r="AT46" s="40"/>
      <c r="AU46" s="30"/>
      <c r="AV46" s="30"/>
      <c r="AW46" s="41"/>
      <c r="AX46" s="42"/>
      <c r="AY46" s="147">
        <f t="shared" si="9"/>
        <v>15</v>
      </c>
      <c r="AZ46" s="43">
        <f t="shared" si="10"/>
        <v>14025621.949999999</v>
      </c>
      <c r="BA46" s="43">
        <f t="shared" si="10"/>
        <v>15708696.583999999</v>
      </c>
      <c r="BB46" s="42" t="s">
        <v>140</v>
      </c>
      <c r="BC46" s="50"/>
      <c r="BD46" s="32"/>
      <c r="BE46" s="49" t="s">
        <v>179</v>
      </c>
      <c r="BF46" s="32"/>
      <c r="BG46" s="50"/>
      <c r="BH46" s="32"/>
      <c r="BI46" s="50"/>
      <c r="BJ46" s="32"/>
      <c r="BK46" s="50"/>
      <c r="BL46" s="32"/>
      <c r="BM46" s="50"/>
    </row>
    <row r="47" spans="1:66" s="21" customFormat="1" ht="12.95" customHeight="1" x14ac:dyDescent="0.25">
      <c r="A47" s="27" t="s">
        <v>115</v>
      </c>
      <c r="B47" s="28"/>
      <c r="C47" s="28"/>
      <c r="D47" s="28">
        <v>22400024</v>
      </c>
      <c r="E47" s="32" t="s">
        <v>252</v>
      </c>
      <c r="F47" s="29">
        <v>210029046</v>
      </c>
      <c r="G47" s="29"/>
      <c r="H47" s="29" t="s">
        <v>252</v>
      </c>
      <c r="I47" s="30" t="s">
        <v>180</v>
      </c>
      <c r="J47" s="30" t="s">
        <v>177</v>
      </c>
      <c r="K47" s="31" t="s">
        <v>181</v>
      </c>
      <c r="L47" s="32" t="s">
        <v>117</v>
      </c>
      <c r="M47" s="33"/>
      <c r="N47" s="29" t="s">
        <v>119</v>
      </c>
      <c r="O47" s="32" t="s">
        <v>82</v>
      </c>
      <c r="P47" s="27" t="s">
        <v>124</v>
      </c>
      <c r="Q47" s="30" t="s">
        <v>136</v>
      </c>
      <c r="R47" s="44" t="s">
        <v>122</v>
      </c>
      <c r="S47" s="30" t="s">
        <v>123</v>
      </c>
      <c r="T47" s="27" t="s">
        <v>124</v>
      </c>
      <c r="U47" s="30" t="s">
        <v>125</v>
      </c>
      <c r="V47" s="30" t="s">
        <v>126</v>
      </c>
      <c r="W47" s="27"/>
      <c r="X47" s="27" t="s">
        <v>127</v>
      </c>
      <c r="Y47" s="27" t="s">
        <v>128</v>
      </c>
      <c r="Z47" s="34">
        <v>30</v>
      </c>
      <c r="AA47" s="34">
        <v>60</v>
      </c>
      <c r="AB47" s="34">
        <v>10</v>
      </c>
      <c r="AC47" s="35" t="s">
        <v>129</v>
      </c>
      <c r="AD47" s="36" t="s">
        <v>130</v>
      </c>
      <c r="AE47" s="37">
        <v>15</v>
      </c>
      <c r="AF47" s="37">
        <v>1006331</v>
      </c>
      <c r="AG47" s="37">
        <v>15094965</v>
      </c>
      <c r="AH47" s="37">
        <v>16906360.800000001</v>
      </c>
      <c r="AI47" s="38">
        <v>15</v>
      </c>
      <c r="AJ47" s="38">
        <v>1046584.24</v>
      </c>
      <c r="AK47" s="37">
        <v>15698763.6</v>
      </c>
      <c r="AL47" s="37">
        <v>17582615.232000001</v>
      </c>
      <c r="AM47" s="38">
        <v>15</v>
      </c>
      <c r="AN47" s="38">
        <v>1088447.6100000001</v>
      </c>
      <c r="AO47" s="37">
        <v>16326714.150000002</v>
      </c>
      <c r="AP47" s="37">
        <v>18285919.848000005</v>
      </c>
      <c r="AQ47" s="39"/>
      <c r="AR47" s="39"/>
      <c r="AS47" s="39"/>
      <c r="AT47" s="40"/>
      <c r="AU47" s="30"/>
      <c r="AV47" s="30"/>
      <c r="AW47" s="41"/>
      <c r="AX47" s="42"/>
      <c r="AY47" s="147">
        <f t="shared" si="9"/>
        <v>45</v>
      </c>
      <c r="AZ47" s="43">
        <v>0</v>
      </c>
      <c r="BA47" s="43">
        <v>0</v>
      </c>
      <c r="BB47" s="42" t="s">
        <v>140</v>
      </c>
      <c r="BC47" s="50"/>
      <c r="BD47" s="32"/>
      <c r="BE47" s="49" t="s">
        <v>182</v>
      </c>
      <c r="BF47" s="32"/>
      <c r="BG47" s="50"/>
      <c r="BH47" s="32"/>
      <c r="BI47" s="50"/>
      <c r="BJ47" s="32"/>
      <c r="BK47" s="50"/>
      <c r="BL47" s="32"/>
      <c r="BM47" s="50"/>
    </row>
    <row r="48" spans="1:66" s="45" customFormat="1" ht="12.95" customHeight="1" x14ac:dyDescent="0.25">
      <c r="A48" s="27" t="s">
        <v>115</v>
      </c>
      <c r="B48" s="150"/>
      <c r="C48" s="150"/>
      <c r="D48" s="150">
        <v>22400024</v>
      </c>
      <c r="E48" s="32" t="s">
        <v>355</v>
      </c>
      <c r="F48" s="29">
        <v>210029046</v>
      </c>
      <c r="G48" s="29"/>
      <c r="H48" s="29" t="s">
        <v>252</v>
      </c>
      <c r="I48" s="30" t="s">
        <v>180</v>
      </c>
      <c r="J48" s="30" t="s">
        <v>177</v>
      </c>
      <c r="K48" s="31" t="s">
        <v>181</v>
      </c>
      <c r="L48" s="29" t="s">
        <v>117</v>
      </c>
      <c r="M48" s="33"/>
      <c r="N48" s="29" t="s">
        <v>119</v>
      </c>
      <c r="O48" s="29" t="s">
        <v>82</v>
      </c>
      <c r="P48" s="27" t="s">
        <v>124</v>
      </c>
      <c r="Q48" s="30" t="s">
        <v>136</v>
      </c>
      <c r="R48" s="135" t="s">
        <v>315</v>
      </c>
      <c r="S48" s="30" t="s">
        <v>123</v>
      </c>
      <c r="T48" s="27" t="s">
        <v>124</v>
      </c>
      <c r="U48" s="30" t="s">
        <v>125</v>
      </c>
      <c r="V48" s="30" t="s">
        <v>126</v>
      </c>
      <c r="W48" s="27"/>
      <c r="X48" s="27" t="s">
        <v>127</v>
      </c>
      <c r="Y48" s="27" t="s">
        <v>128</v>
      </c>
      <c r="Z48" s="151">
        <v>30</v>
      </c>
      <c r="AA48" s="151">
        <v>60</v>
      </c>
      <c r="AB48" s="151">
        <v>10</v>
      </c>
      <c r="AC48" s="35" t="s">
        <v>129</v>
      </c>
      <c r="AD48" s="30" t="s">
        <v>130</v>
      </c>
      <c r="AE48" s="37">
        <v>15</v>
      </c>
      <c r="AF48" s="152">
        <v>639933.4</v>
      </c>
      <c r="AG48" s="152">
        <f t="shared" ref="AG48" si="72">AE48*AF48</f>
        <v>9599001</v>
      </c>
      <c r="AH48" s="152">
        <f t="shared" ref="AH48" si="73">AG48*1.12</f>
        <v>10750881.120000001</v>
      </c>
      <c r="AI48" s="40">
        <v>15</v>
      </c>
      <c r="AJ48" s="40">
        <v>639933.4</v>
      </c>
      <c r="AK48" s="152">
        <f t="shared" ref="AK48" si="74">AI48*AJ48</f>
        <v>9599001</v>
      </c>
      <c r="AL48" s="152">
        <f>AK48*1.12</f>
        <v>10750881.120000001</v>
      </c>
      <c r="AM48" s="40">
        <v>15</v>
      </c>
      <c r="AN48" s="40">
        <v>639933.4</v>
      </c>
      <c r="AO48" s="152">
        <f t="shared" ref="AO48" si="75">AM48*AN48</f>
        <v>9599001</v>
      </c>
      <c r="AP48" s="152">
        <f t="shared" ref="AP48" si="76">AO48*1.12</f>
        <v>10750881.120000001</v>
      </c>
      <c r="AQ48" s="40"/>
      <c r="AR48" s="40"/>
      <c r="AS48" s="40"/>
      <c r="AT48" s="40"/>
      <c r="AU48" s="30"/>
      <c r="AV48" s="30"/>
      <c r="AW48" s="41"/>
      <c r="AX48" s="42"/>
      <c r="AY48" s="153">
        <f t="shared" ref="AY48" si="77">AE48+AI48+AM48+AQ48+AU48</f>
        <v>45</v>
      </c>
      <c r="AZ48" s="43">
        <f t="shared" ref="AZ48" si="78">AG48+AK48+AO48+AS48+AW48</f>
        <v>28797003</v>
      </c>
      <c r="BA48" s="43">
        <f t="shared" ref="BA48" si="79">AZ48*1.12</f>
        <v>32252643.360000003</v>
      </c>
      <c r="BB48" s="42" t="s">
        <v>140</v>
      </c>
      <c r="BC48" s="49"/>
      <c r="BD48" s="29"/>
      <c r="BE48" s="154" t="s">
        <v>182</v>
      </c>
      <c r="BF48" s="29"/>
      <c r="BG48" s="49"/>
      <c r="BH48" s="29"/>
      <c r="BI48" s="49"/>
      <c r="BJ48" s="29"/>
      <c r="BK48" s="49"/>
      <c r="BL48" s="29"/>
      <c r="BM48" s="49"/>
      <c r="BN48" s="117" t="s">
        <v>343</v>
      </c>
    </row>
    <row r="49" spans="1:66" s="21" customFormat="1" ht="12.95" customHeight="1" x14ac:dyDescent="0.25">
      <c r="A49" s="27" t="s">
        <v>115</v>
      </c>
      <c r="B49" s="28"/>
      <c r="C49" s="28"/>
      <c r="D49" s="28">
        <v>22400025</v>
      </c>
      <c r="E49" s="32" t="s">
        <v>268</v>
      </c>
      <c r="F49" s="29">
        <v>220016065</v>
      </c>
      <c r="G49" s="29"/>
      <c r="H49" s="29" t="s">
        <v>268</v>
      </c>
      <c r="I49" s="30" t="s">
        <v>183</v>
      </c>
      <c r="J49" s="30" t="s">
        <v>184</v>
      </c>
      <c r="K49" s="31" t="s">
        <v>185</v>
      </c>
      <c r="L49" s="32" t="s">
        <v>117</v>
      </c>
      <c r="M49" s="33" t="s">
        <v>118</v>
      </c>
      <c r="N49" s="29" t="s">
        <v>119</v>
      </c>
      <c r="O49" s="32" t="s">
        <v>82</v>
      </c>
      <c r="P49" s="27" t="s">
        <v>124</v>
      </c>
      <c r="Q49" s="30" t="s">
        <v>136</v>
      </c>
      <c r="R49" s="44" t="s">
        <v>137</v>
      </c>
      <c r="S49" s="30" t="s">
        <v>123</v>
      </c>
      <c r="T49" s="27" t="s">
        <v>124</v>
      </c>
      <c r="U49" s="30" t="s">
        <v>125</v>
      </c>
      <c r="V49" s="30" t="s">
        <v>126</v>
      </c>
      <c r="W49" s="27"/>
      <c r="X49" s="27" t="s">
        <v>127</v>
      </c>
      <c r="Y49" s="27" t="s">
        <v>128</v>
      </c>
      <c r="Z49" s="34">
        <v>30</v>
      </c>
      <c r="AA49" s="34">
        <v>60</v>
      </c>
      <c r="AB49" s="34">
        <v>10</v>
      </c>
      <c r="AC49" s="35" t="s">
        <v>139</v>
      </c>
      <c r="AD49" s="36" t="s">
        <v>130</v>
      </c>
      <c r="AE49" s="37">
        <v>205</v>
      </c>
      <c r="AF49" s="37">
        <v>66661.67</v>
      </c>
      <c r="AG49" s="37">
        <v>13665642.35</v>
      </c>
      <c r="AH49" s="37">
        <v>15305519.432000002</v>
      </c>
      <c r="AI49" s="38">
        <v>205</v>
      </c>
      <c r="AJ49" s="38">
        <v>69328.14</v>
      </c>
      <c r="AK49" s="37">
        <v>14212268.699999999</v>
      </c>
      <c r="AL49" s="37">
        <v>15917740.944</v>
      </c>
      <c r="AM49" s="38">
        <v>205</v>
      </c>
      <c r="AN49" s="38">
        <v>72101.259999999995</v>
      </c>
      <c r="AO49" s="37">
        <v>14780758.299999999</v>
      </c>
      <c r="AP49" s="37">
        <v>16554449.296</v>
      </c>
      <c r="AQ49" s="39"/>
      <c r="AR49" s="39"/>
      <c r="AS49" s="39"/>
      <c r="AT49" s="40"/>
      <c r="AU49" s="30"/>
      <c r="AV49" s="30"/>
      <c r="AW49" s="41"/>
      <c r="AX49" s="42"/>
      <c r="AY49" s="147">
        <f t="shared" si="9"/>
        <v>615</v>
      </c>
      <c r="AZ49" s="43">
        <f t="shared" si="10"/>
        <v>42658669.349999994</v>
      </c>
      <c r="BA49" s="43">
        <f t="shared" si="10"/>
        <v>47777709.672000006</v>
      </c>
      <c r="BB49" s="42" t="s">
        <v>140</v>
      </c>
      <c r="BC49" s="50"/>
      <c r="BD49" s="32"/>
      <c r="BE49" s="49" t="s">
        <v>186</v>
      </c>
      <c r="BF49" s="32"/>
      <c r="BG49" s="50"/>
      <c r="BH49" s="32"/>
      <c r="BI49" s="50"/>
      <c r="BJ49" s="32"/>
      <c r="BK49" s="50"/>
      <c r="BL49" s="32"/>
      <c r="BM49" s="50"/>
    </row>
    <row r="50" spans="1:66" s="21" customFormat="1" ht="12.95" customHeight="1" x14ac:dyDescent="0.25">
      <c r="A50" s="27" t="s">
        <v>115</v>
      </c>
      <c r="B50" s="106"/>
      <c r="C50" s="106"/>
      <c r="D50" s="28"/>
      <c r="E50" s="32" t="s">
        <v>324</v>
      </c>
      <c r="F50" s="29"/>
      <c r="G50" s="29"/>
      <c r="H50" s="29"/>
      <c r="I50" s="30" t="s">
        <v>295</v>
      </c>
      <c r="J50" s="36" t="s">
        <v>296</v>
      </c>
      <c r="K50" s="107" t="s">
        <v>297</v>
      </c>
      <c r="L50" s="67" t="s">
        <v>117</v>
      </c>
      <c r="M50" s="108" t="s">
        <v>118</v>
      </c>
      <c r="N50" s="67" t="s">
        <v>119</v>
      </c>
      <c r="O50" s="67" t="s">
        <v>82</v>
      </c>
      <c r="P50" s="109" t="s">
        <v>124</v>
      </c>
      <c r="Q50" s="36" t="s">
        <v>136</v>
      </c>
      <c r="R50" s="110" t="s">
        <v>298</v>
      </c>
      <c r="S50" s="36" t="s">
        <v>123</v>
      </c>
      <c r="T50" s="109" t="s">
        <v>299</v>
      </c>
      <c r="U50" s="36" t="s">
        <v>300</v>
      </c>
      <c r="V50" s="36" t="s">
        <v>126</v>
      </c>
      <c r="W50" s="109" t="s">
        <v>301</v>
      </c>
      <c r="X50" s="109"/>
      <c r="Y50" s="109"/>
      <c r="Z50" s="111">
        <v>30</v>
      </c>
      <c r="AA50" s="111">
        <v>60</v>
      </c>
      <c r="AB50" s="111">
        <v>10</v>
      </c>
      <c r="AC50" s="112" t="s">
        <v>153</v>
      </c>
      <c r="AD50" s="36" t="s">
        <v>130</v>
      </c>
      <c r="AE50" s="113">
        <v>3</v>
      </c>
      <c r="AF50" s="113">
        <v>100013011</v>
      </c>
      <c r="AG50" s="113">
        <v>300039033</v>
      </c>
      <c r="AH50" s="113">
        <v>336043716.96000004</v>
      </c>
      <c r="AI50" s="113">
        <v>3</v>
      </c>
      <c r="AJ50" s="113">
        <v>100013011</v>
      </c>
      <c r="AK50" s="113">
        <v>300039033</v>
      </c>
      <c r="AL50" s="113">
        <v>336043716.96000004</v>
      </c>
      <c r="AM50" s="113">
        <v>3</v>
      </c>
      <c r="AN50" s="113">
        <v>100013011</v>
      </c>
      <c r="AO50" s="113">
        <v>300039033</v>
      </c>
      <c r="AP50" s="113">
        <v>336043716.96000004</v>
      </c>
      <c r="AQ50" s="39"/>
      <c r="AR50" s="39"/>
      <c r="AS50" s="39"/>
      <c r="AT50" s="40"/>
      <c r="AU50" s="30"/>
      <c r="AV50" s="30"/>
      <c r="AW50" s="41"/>
      <c r="AX50" s="42"/>
      <c r="AY50" s="147">
        <f t="shared" ref="AY50:AY52" si="80">AE50+AI50+AM50</f>
        <v>9</v>
      </c>
      <c r="AZ50" s="43">
        <f t="shared" ref="AZ50:AZ52" si="81">AG50+AK50+AO50</f>
        <v>900117099</v>
      </c>
      <c r="BA50" s="43">
        <f t="shared" ref="BA50:BA52" si="82">AH50+AL50+AP50</f>
        <v>1008131150.8800001</v>
      </c>
      <c r="BB50" s="42" t="s">
        <v>140</v>
      </c>
      <c r="BC50" s="50"/>
      <c r="BD50" s="32"/>
      <c r="BE50" s="114" t="s">
        <v>306</v>
      </c>
      <c r="BF50" s="32"/>
      <c r="BG50" s="50"/>
      <c r="BH50" s="32"/>
      <c r="BI50" s="50"/>
      <c r="BJ50" s="32"/>
      <c r="BK50" s="50"/>
      <c r="BL50" s="32"/>
      <c r="BM50" s="50"/>
    </row>
    <row r="51" spans="1:66" s="21" customFormat="1" ht="12.95" customHeight="1" x14ac:dyDescent="0.25">
      <c r="A51" s="27" t="s">
        <v>115</v>
      </c>
      <c r="B51" s="106"/>
      <c r="C51" s="106"/>
      <c r="D51" s="28"/>
      <c r="E51" s="32" t="s">
        <v>325</v>
      </c>
      <c r="F51" s="29"/>
      <c r="G51" s="29"/>
      <c r="H51" s="29"/>
      <c r="I51" s="30" t="s">
        <v>295</v>
      </c>
      <c r="J51" s="36" t="s">
        <v>296</v>
      </c>
      <c r="K51" s="107" t="s">
        <v>297</v>
      </c>
      <c r="L51" s="67" t="s">
        <v>117</v>
      </c>
      <c r="M51" s="108" t="s">
        <v>118</v>
      </c>
      <c r="N51" s="67" t="s">
        <v>119</v>
      </c>
      <c r="O51" s="67" t="s">
        <v>82</v>
      </c>
      <c r="P51" s="109" t="s">
        <v>124</v>
      </c>
      <c r="Q51" s="36" t="s">
        <v>136</v>
      </c>
      <c r="R51" s="110" t="s">
        <v>298</v>
      </c>
      <c r="S51" s="36" t="s">
        <v>123</v>
      </c>
      <c r="T51" s="109" t="s">
        <v>302</v>
      </c>
      <c r="U51" s="36" t="s">
        <v>303</v>
      </c>
      <c r="V51" s="36" t="s">
        <v>126</v>
      </c>
      <c r="W51" s="109" t="s">
        <v>301</v>
      </c>
      <c r="X51" s="109"/>
      <c r="Y51" s="109"/>
      <c r="Z51" s="111">
        <v>30</v>
      </c>
      <c r="AA51" s="111">
        <v>60</v>
      </c>
      <c r="AB51" s="111">
        <v>10</v>
      </c>
      <c r="AC51" s="112" t="s">
        <v>153</v>
      </c>
      <c r="AD51" s="36" t="s">
        <v>130</v>
      </c>
      <c r="AE51" s="113">
        <v>3</v>
      </c>
      <c r="AF51" s="113">
        <v>100013011</v>
      </c>
      <c r="AG51" s="113">
        <v>300039033</v>
      </c>
      <c r="AH51" s="113">
        <v>336043716.96000004</v>
      </c>
      <c r="AI51" s="113">
        <v>3</v>
      </c>
      <c r="AJ51" s="113">
        <v>100013011</v>
      </c>
      <c r="AK51" s="113">
        <v>300039033</v>
      </c>
      <c r="AL51" s="113">
        <v>336043716.96000004</v>
      </c>
      <c r="AM51" s="113">
        <v>3</v>
      </c>
      <c r="AN51" s="113">
        <v>100013011</v>
      </c>
      <c r="AO51" s="113">
        <v>300039033</v>
      </c>
      <c r="AP51" s="113">
        <v>336043716.96000004</v>
      </c>
      <c r="AQ51" s="39"/>
      <c r="AR51" s="39"/>
      <c r="AS51" s="39"/>
      <c r="AT51" s="40"/>
      <c r="AU51" s="30"/>
      <c r="AV51" s="30"/>
      <c r="AW51" s="41"/>
      <c r="AX51" s="42"/>
      <c r="AY51" s="147">
        <f t="shared" si="80"/>
        <v>9</v>
      </c>
      <c r="AZ51" s="43">
        <f t="shared" si="81"/>
        <v>900117099</v>
      </c>
      <c r="BA51" s="43">
        <f t="shared" si="82"/>
        <v>1008131150.8800001</v>
      </c>
      <c r="BB51" s="42" t="s">
        <v>140</v>
      </c>
      <c r="BC51" s="50"/>
      <c r="BD51" s="32"/>
      <c r="BE51" s="114" t="s">
        <v>306</v>
      </c>
      <c r="BF51" s="32"/>
      <c r="BG51" s="50"/>
      <c r="BH51" s="32"/>
      <c r="BI51" s="50"/>
      <c r="BJ51" s="32"/>
      <c r="BK51" s="50"/>
      <c r="BL51" s="32"/>
      <c r="BM51" s="50"/>
    </row>
    <row r="52" spans="1:66" s="21" customFormat="1" ht="12.95" customHeight="1" x14ac:dyDescent="0.25">
      <c r="A52" s="27" t="s">
        <v>115</v>
      </c>
      <c r="B52" s="128"/>
      <c r="C52" s="128"/>
      <c r="D52" s="129"/>
      <c r="E52" s="50" t="s">
        <v>326</v>
      </c>
      <c r="F52" s="129"/>
      <c r="G52" s="129"/>
      <c r="H52" s="130"/>
      <c r="I52" s="49" t="s">
        <v>295</v>
      </c>
      <c r="J52" s="67" t="s">
        <v>296</v>
      </c>
      <c r="K52" s="61" t="s">
        <v>297</v>
      </c>
      <c r="L52" s="67" t="s">
        <v>117</v>
      </c>
      <c r="M52" s="61" t="s">
        <v>118</v>
      </c>
      <c r="N52" s="67" t="s">
        <v>119</v>
      </c>
      <c r="O52" s="61" t="s">
        <v>82</v>
      </c>
      <c r="P52" s="67" t="s">
        <v>124</v>
      </c>
      <c r="Q52" s="61" t="s">
        <v>136</v>
      </c>
      <c r="R52" s="67" t="s">
        <v>298</v>
      </c>
      <c r="S52" s="61" t="s">
        <v>123</v>
      </c>
      <c r="T52" s="67" t="s">
        <v>304</v>
      </c>
      <c r="U52" s="61" t="s">
        <v>305</v>
      </c>
      <c r="V52" s="67" t="s">
        <v>126</v>
      </c>
      <c r="W52" s="61" t="s">
        <v>301</v>
      </c>
      <c r="X52" s="67"/>
      <c r="Y52" s="61"/>
      <c r="Z52" s="67">
        <v>30</v>
      </c>
      <c r="AA52" s="61">
        <v>60</v>
      </c>
      <c r="AB52" s="67">
        <v>10</v>
      </c>
      <c r="AC52" s="61" t="s">
        <v>153</v>
      </c>
      <c r="AD52" s="67" t="s">
        <v>130</v>
      </c>
      <c r="AE52" s="51">
        <v>3</v>
      </c>
      <c r="AF52" s="52">
        <v>106598546</v>
      </c>
      <c r="AG52" s="51">
        <v>319795638</v>
      </c>
      <c r="AH52" s="52">
        <v>358171114.56000006</v>
      </c>
      <c r="AI52" s="51">
        <v>3</v>
      </c>
      <c r="AJ52" s="52">
        <v>106598546</v>
      </c>
      <c r="AK52" s="51">
        <v>319795638</v>
      </c>
      <c r="AL52" s="52">
        <v>358171114.56000006</v>
      </c>
      <c r="AM52" s="51">
        <v>3</v>
      </c>
      <c r="AN52" s="52">
        <v>106598546</v>
      </c>
      <c r="AO52" s="51">
        <v>319795638</v>
      </c>
      <c r="AP52" s="52">
        <v>358171114.56000006</v>
      </c>
      <c r="AQ52" s="129"/>
      <c r="AR52" s="130"/>
      <c r="AS52" s="129"/>
      <c r="AT52" s="130"/>
      <c r="AU52" s="129"/>
      <c r="AV52" s="130"/>
      <c r="AW52" s="129"/>
      <c r="AX52" s="130"/>
      <c r="AY52" s="147">
        <f t="shared" si="80"/>
        <v>9</v>
      </c>
      <c r="AZ52" s="43">
        <f t="shared" si="81"/>
        <v>959386914</v>
      </c>
      <c r="BA52" s="43">
        <f t="shared" si="82"/>
        <v>1074513343.6800003</v>
      </c>
      <c r="BB52" s="42" t="s">
        <v>140</v>
      </c>
      <c r="BC52" s="129"/>
      <c r="BD52" s="130"/>
      <c r="BE52" s="114" t="s">
        <v>307</v>
      </c>
      <c r="BF52" s="130"/>
      <c r="BG52" s="129"/>
      <c r="BH52" s="130"/>
      <c r="BI52" s="129"/>
      <c r="BJ52" s="130"/>
      <c r="BK52" s="129"/>
      <c r="BL52" s="130"/>
      <c r="BM52" s="129"/>
    </row>
    <row r="53" spans="1:66" s="21" customFormat="1" ht="12.95" customHeight="1" x14ac:dyDescent="0.25">
      <c r="A53" s="27" t="s">
        <v>115</v>
      </c>
      <c r="B53" s="28"/>
      <c r="C53" s="28"/>
      <c r="D53" s="28"/>
      <c r="E53" s="32" t="s">
        <v>338</v>
      </c>
      <c r="F53" s="29">
        <v>120002592</v>
      </c>
      <c r="G53" s="29"/>
      <c r="H53" s="29"/>
      <c r="I53" s="30" t="s">
        <v>133</v>
      </c>
      <c r="J53" s="30" t="s">
        <v>134</v>
      </c>
      <c r="K53" s="31" t="s">
        <v>135</v>
      </c>
      <c r="L53" s="29" t="s">
        <v>117</v>
      </c>
      <c r="M53" s="33" t="s">
        <v>118</v>
      </c>
      <c r="N53" s="29" t="s">
        <v>119</v>
      </c>
      <c r="O53" s="29" t="s">
        <v>82</v>
      </c>
      <c r="P53" s="27" t="s">
        <v>124</v>
      </c>
      <c r="Q53" s="30" t="s">
        <v>136</v>
      </c>
      <c r="R53" s="44" t="s">
        <v>122</v>
      </c>
      <c r="S53" s="30" t="s">
        <v>123</v>
      </c>
      <c r="T53" s="27" t="s">
        <v>302</v>
      </c>
      <c r="U53" s="30" t="s">
        <v>303</v>
      </c>
      <c r="V53" s="30" t="s">
        <v>126</v>
      </c>
      <c r="W53" s="27"/>
      <c r="X53" s="27" t="s">
        <v>127</v>
      </c>
      <c r="Y53" s="27" t="s">
        <v>128</v>
      </c>
      <c r="Z53" s="127">
        <v>30</v>
      </c>
      <c r="AA53" s="127">
        <v>60</v>
      </c>
      <c r="AB53" s="127">
        <v>10</v>
      </c>
      <c r="AC53" s="35" t="s">
        <v>139</v>
      </c>
      <c r="AD53" s="36" t="s">
        <v>130</v>
      </c>
      <c r="AE53" s="37">
        <v>1500</v>
      </c>
      <c r="AF53" s="37">
        <v>23046</v>
      </c>
      <c r="AG53" s="37">
        <f>AE53*AF53</f>
        <v>34569000</v>
      </c>
      <c r="AH53" s="37">
        <f>AG53*1.12</f>
        <v>38717280</v>
      </c>
      <c r="AI53" s="38">
        <v>1500</v>
      </c>
      <c r="AJ53" s="38">
        <v>23046</v>
      </c>
      <c r="AK53" s="37">
        <f>AI53*AJ53</f>
        <v>34569000</v>
      </c>
      <c r="AL53" s="37">
        <f>AK53*1.12</f>
        <v>38717280</v>
      </c>
      <c r="AM53" s="38">
        <v>1500</v>
      </c>
      <c r="AN53" s="38">
        <v>23046</v>
      </c>
      <c r="AO53" s="37">
        <f>AM53*AN53</f>
        <v>34569000</v>
      </c>
      <c r="AP53" s="37">
        <f>AO53*1.12</f>
        <v>38717280</v>
      </c>
      <c r="AQ53" s="39"/>
      <c r="AR53" s="39"/>
      <c r="AS53" s="39"/>
      <c r="AT53" s="40"/>
      <c r="AU53" s="30"/>
      <c r="AV53" s="30"/>
      <c r="AW53" s="41"/>
      <c r="AX53" s="42"/>
      <c r="AY53" s="149">
        <f>AE53+AI53+AM53+AQ53+AU53</f>
        <v>4500</v>
      </c>
      <c r="AZ53" s="43">
        <f>AG53+AK53+AO53+AS53+AW53</f>
        <v>103707000</v>
      </c>
      <c r="BA53" s="43">
        <f t="shared" ref="BA53:BA56" si="83">AZ53*1.12</f>
        <v>116151840.00000001</v>
      </c>
      <c r="BB53" s="42" t="s">
        <v>140</v>
      </c>
      <c r="BC53" s="50"/>
      <c r="BD53" s="32"/>
      <c r="BE53" s="49" t="s">
        <v>143</v>
      </c>
      <c r="BF53" s="32"/>
      <c r="BG53" s="50"/>
      <c r="BH53" s="32"/>
      <c r="BI53" s="50"/>
      <c r="BJ53" s="32"/>
      <c r="BK53" s="50"/>
      <c r="BL53" s="32"/>
      <c r="BM53" s="50"/>
      <c r="BN53" s="117" t="s">
        <v>335</v>
      </c>
    </row>
    <row r="54" spans="1:66" s="21" customFormat="1" ht="12.95" customHeight="1" x14ac:dyDescent="0.25">
      <c r="A54" s="27" t="s">
        <v>115</v>
      </c>
      <c r="B54" s="28"/>
      <c r="C54" s="28"/>
      <c r="D54" s="28"/>
      <c r="E54" s="32" t="s">
        <v>339</v>
      </c>
      <c r="F54" s="29">
        <v>120002592</v>
      </c>
      <c r="G54" s="29"/>
      <c r="H54" s="29"/>
      <c r="I54" s="30" t="s">
        <v>133</v>
      </c>
      <c r="J54" s="30" t="s">
        <v>134</v>
      </c>
      <c r="K54" s="31" t="s">
        <v>135</v>
      </c>
      <c r="L54" s="29" t="s">
        <v>117</v>
      </c>
      <c r="M54" s="33" t="s">
        <v>118</v>
      </c>
      <c r="N54" s="29" t="s">
        <v>119</v>
      </c>
      <c r="O54" s="29" t="s">
        <v>82</v>
      </c>
      <c r="P54" s="27" t="s">
        <v>124</v>
      </c>
      <c r="Q54" s="30" t="s">
        <v>136</v>
      </c>
      <c r="R54" s="44" t="s">
        <v>122</v>
      </c>
      <c r="S54" s="30" t="s">
        <v>123</v>
      </c>
      <c r="T54" s="27" t="s">
        <v>124</v>
      </c>
      <c r="U54" s="30" t="s">
        <v>138</v>
      </c>
      <c r="V54" s="30" t="s">
        <v>126</v>
      </c>
      <c r="W54" s="27"/>
      <c r="X54" s="27" t="s">
        <v>127</v>
      </c>
      <c r="Y54" s="27" t="s">
        <v>128</v>
      </c>
      <c r="Z54" s="127">
        <v>30</v>
      </c>
      <c r="AA54" s="127">
        <v>60</v>
      </c>
      <c r="AB54" s="127">
        <v>10</v>
      </c>
      <c r="AC54" s="35" t="s">
        <v>139</v>
      </c>
      <c r="AD54" s="36" t="s">
        <v>130</v>
      </c>
      <c r="AE54" s="37">
        <v>500</v>
      </c>
      <c r="AF54" s="37">
        <v>23046</v>
      </c>
      <c r="AG54" s="37">
        <f t="shared" ref="AG54:AG56" si="84">AE54*AF54</f>
        <v>11523000</v>
      </c>
      <c r="AH54" s="37">
        <f t="shared" ref="AH54:AH56" si="85">AG54*1.12</f>
        <v>12905760.000000002</v>
      </c>
      <c r="AI54" s="38">
        <v>500</v>
      </c>
      <c r="AJ54" s="38">
        <v>23046</v>
      </c>
      <c r="AK54" s="37">
        <f t="shared" ref="AK54:AK56" si="86">AI54*AJ54</f>
        <v>11523000</v>
      </c>
      <c r="AL54" s="37">
        <f t="shared" ref="AL54:AL56" si="87">AK54*1.12</f>
        <v>12905760.000000002</v>
      </c>
      <c r="AM54" s="38">
        <v>500</v>
      </c>
      <c r="AN54" s="38">
        <v>23046</v>
      </c>
      <c r="AO54" s="37">
        <f t="shared" ref="AO54:AO56" si="88">AM54*AN54</f>
        <v>11523000</v>
      </c>
      <c r="AP54" s="37">
        <f t="shared" ref="AP54:AP56" si="89">AO54*1.12</f>
        <v>12905760.000000002</v>
      </c>
      <c r="AQ54" s="39"/>
      <c r="AR54" s="39"/>
      <c r="AS54" s="39"/>
      <c r="AT54" s="40"/>
      <c r="AU54" s="30"/>
      <c r="AV54" s="30"/>
      <c r="AW54" s="41"/>
      <c r="AX54" s="42"/>
      <c r="AY54" s="148">
        <f t="shared" ref="AY54:AY56" si="90">AE54+AI54+AM54+AQ54+AU54</f>
        <v>1500</v>
      </c>
      <c r="AZ54" s="43">
        <f t="shared" ref="AZ54:AZ56" si="91">AG54+AK54+AO54+AS54+AW54</f>
        <v>34569000</v>
      </c>
      <c r="BA54" s="43">
        <f t="shared" si="83"/>
        <v>38717280</v>
      </c>
      <c r="BB54" s="42" t="s">
        <v>140</v>
      </c>
      <c r="BC54" s="50"/>
      <c r="BD54" s="32"/>
      <c r="BE54" s="49" t="s">
        <v>143</v>
      </c>
      <c r="BF54" s="32"/>
      <c r="BG54" s="50"/>
      <c r="BH54" s="32"/>
      <c r="BI54" s="50"/>
      <c r="BJ54" s="32"/>
      <c r="BK54" s="50"/>
      <c r="BL54" s="32"/>
      <c r="BM54" s="50"/>
      <c r="BN54" s="117" t="s">
        <v>335</v>
      </c>
    </row>
    <row r="55" spans="1:66" s="21" customFormat="1" ht="12.95" customHeight="1" x14ac:dyDescent="0.25">
      <c r="A55" s="27" t="s">
        <v>115</v>
      </c>
      <c r="B55" s="28"/>
      <c r="C55" s="28"/>
      <c r="D55" s="28"/>
      <c r="E55" s="32" t="s">
        <v>340</v>
      </c>
      <c r="F55" s="29">
        <v>120003697</v>
      </c>
      <c r="G55" s="29"/>
      <c r="H55" s="29"/>
      <c r="I55" s="30" t="s">
        <v>133</v>
      </c>
      <c r="J55" s="30" t="s">
        <v>134</v>
      </c>
      <c r="K55" s="31" t="s">
        <v>135</v>
      </c>
      <c r="L55" s="29" t="s">
        <v>117</v>
      </c>
      <c r="M55" s="33" t="s">
        <v>118</v>
      </c>
      <c r="N55" s="29" t="s">
        <v>119</v>
      </c>
      <c r="O55" s="29" t="s">
        <v>82</v>
      </c>
      <c r="P55" s="27" t="s">
        <v>124</v>
      </c>
      <c r="Q55" s="30" t="s">
        <v>136</v>
      </c>
      <c r="R55" s="44" t="s">
        <v>122</v>
      </c>
      <c r="S55" s="30" t="s">
        <v>123</v>
      </c>
      <c r="T55" s="27" t="s">
        <v>124</v>
      </c>
      <c r="U55" s="30" t="s">
        <v>138</v>
      </c>
      <c r="V55" s="30" t="s">
        <v>126</v>
      </c>
      <c r="W55" s="27"/>
      <c r="X55" s="27" t="s">
        <v>127</v>
      </c>
      <c r="Y55" s="27" t="s">
        <v>128</v>
      </c>
      <c r="Z55" s="127">
        <v>30</v>
      </c>
      <c r="AA55" s="127">
        <v>60</v>
      </c>
      <c r="AB55" s="127">
        <v>10</v>
      </c>
      <c r="AC55" s="35" t="s">
        <v>139</v>
      </c>
      <c r="AD55" s="36" t="s">
        <v>130</v>
      </c>
      <c r="AE55" s="37">
        <v>3000</v>
      </c>
      <c r="AF55" s="37">
        <v>15543</v>
      </c>
      <c r="AG55" s="37">
        <f t="shared" si="84"/>
        <v>46629000</v>
      </c>
      <c r="AH55" s="37">
        <f t="shared" si="85"/>
        <v>52224480.000000007</v>
      </c>
      <c r="AI55" s="38">
        <v>3000</v>
      </c>
      <c r="AJ55" s="38">
        <v>15543</v>
      </c>
      <c r="AK55" s="37">
        <f t="shared" si="86"/>
        <v>46629000</v>
      </c>
      <c r="AL55" s="37">
        <f t="shared" si="87"/>
        <v>52224480.000000007</v>
      </c>
      <c r="AM55" s="38">
        <v>3000</v>
      </c>
      <c r="AN55" s="38">
        <v>15543</v>
      </c>
      <c r="AO55" s="37">
        <f t="shared" si="88"/>
        <v>46629000</v>
      </c>
      <c r="AP55" s="37">
        <f t="shared" si="89"/>
        <v>52224480.000000007</v>
      </c>
      <c r="AQ55" s="39"/>
      <c r="AR55" s="39"/>
      <c r="AS55" s="39"/>
      <c r="AT55" s="40"/>
      <c r="AU55" s="30"/>
      <c r="AV55" s="30"/>
      <c r="AW55" s="41"/>
      <c r="AX55" s="42"/>
      <c r="AY55" s="148">
        <f t="shared" si="90"/>
        <v>9000</v>
      </c>
      <c r="AZ55" s="43">
        <f t="shared" si="91"/>
        <v>139887000</v>
      </c>
      <c r="BA55" s="43">
        <f t="shared" si="83"/>
        <v>156673440.00000003</v>
      </c>
      <c r="BB55" s="42" t="s">
        <v>140</v>
      </c>
      <c r="BC55" s="50"/>
      <c r="BD55" s="32"/>
      <c r="BE55" s="49" t="s">
        <v>144</v>
      </c>
      <c r="BF55" s="32"/>
      <c r="BG55" s="50"/>
      <c r="BH55" s="32"/>
      <c r="BI55" s="50"/>
      <c r="BJ55" s="32"/>
      <c r="BK55" s="50"/>
      <c r="BL55" s="32"/>
      <c r="BM55" s="50"/>
      <c r="BN55" s="117" t="s">
        <v>335</v>
      </c>
    </row>
    <row r="56" spans="1:66" s="21" customFormat="1" ht="12.95" customHeight="1" x14ac:dyDescent="0.25">
      <c r="A56" s="27" t="s">
        <v>115</v>
      </c>
      <c r="B56" s="28"/>
      <c r="C56" s="28"/>
      <c r="D56" s="28"/>
      <c r="E56" s="32" t="s">
        <v>341</v>
      </c>
      <c r="F56" s="29" t="s">
        <v>336</v>
      </c>
      <c r="G56" s="29"/>
      <c r="H56" s="29"/>
      <c r="I56" s="30" t="s">
        <v>133</v>
      </c>
      <c r="J56" s="30" t="s">
        <v>134</v>
      </c>
      <c r="K56" s="31" t="s">
        <v>135</v>
      </c>
      <c r="L56" s="29" t="s">
        <v>117</v>
      </c>
      <c r="M56" s="33" t="s">
        <v>118</v>
      </c>
      <c r="N56" s="29" t="s">
        <v>119</v>
      </c>
      <c r="O56" s="29" t="s">
        <v>82</v>
      </c>
      <c r="P56" s="27" t="s">
        <v>124</v>
      </c>
      <c r="Q56" s="30" t="s">
        <v>136</v>
      </c>
      <c r="R56" s="44" t="s">
        <v>122</v>
      </c>
      <c r="S56" s="30" t="s">
        <v>123</v>
      </c>
      <c r="T56" s="27" t="s">
        <v>302</v>
      </c>
      <c r="U56" s="30" t="s">
        <v>337</v>
      </c>
      <c r="V56" s="30"/>
      <c r="W56" s="27"/>
      <c r="X56" s="27" t="s">
        <v>127</v>
      </c>
      <c r="Y56" s="27" t="s">
        <v>128</v>
      </c>
      <c r="Z56" s="127">
        <v>30</v>
      </c>
      <c r="AA56" s="127">
        <v>60</v>
      </c>
      <c r="AB56" s="127">
        <v>10</v>
      </c>
      <c r="AC56" s="35" t="s">
        <v>139</v>
      </c>
      <c r="AD56" s="36" t="s">
        <v>130</v>
      </c>
      <c r="AE56" s="37">
        <v>500</v>
      </c>
      <c r="AF56" s="37">
        <v>29000</v>
      </c>
      <c r="AG56" s="37">
        <f t="shared" si="84"/>
        <v>14500000</v>
      </c>
      <c r="AH56" s="37">
        <f t="shared" si="85"/>
        <v>16240000.000000002</v>
      </c>
      <c r="AI56" s="38">
        <v>500</v>
      </c>
      <c r="AJ56" s="38">
        <v>29000</v>
      </c>
      <c r="AK56" s="37">
        <f t="shared" si="86"/>
        <v>14500000</v>
      </c>
      <c r="AL56" s="37">
        <f t="shared" si="87"/>
        <v>16240000.000000002</v>
      </c>
      <c r="AM56" s="38">
        <v>500</v>
      </c>
      <c r="AN56" s="38">
        <v>29000</v>
      </c>
      <c r="AO56" s="37">
        <f t="shared" si="88"/>
        <v>14500000</v>
      </c>
      <c r="AP56" s="37">
        <f t="shared" si="89"/>
        <v>16240000.000000002</v>
      </c>
      <c r="AQ56" s="39"/>
      <c r="AR56" s="39"/>
      <c r="AS56" s="39"/>
      <c r="AT56" s="40"/>
      <c r="AU56" s="30"/>
      <c r="AV56" s="30"/>
      <c r="AW56" s="41"/>
      <c r="AX56" s="42"/>
      <c r="AY56" s="148">
        <f t="shared" si="90"/>
        <v>1500</v>
      </c>
      <c r="AZ56" s="43">
        <f t="shared" si="91"/>
        <v>43500000</v>
      </c>
      <c r="BA56" s="43">
        <f t="shared" si="83"/>
        <v>48720000.000000007</v>
      </c>
      <c r="BB56" s="42" t="s">
        <v>140</v>
      </c>
      <c r="BC56" s="50"/>
      <c r="BD56" s="32"/>
      <c r="BE56" s="49" t="s">
        <v>155</v>
      </c>
      <c r="BF56" s="32"/>
      <c r="BG56" s="50"/>
      <c r="BH56" s="32"/>
      <c r="BI56" s="50"/>
      <c r="BJ56" s="32"/>
      <c r="BK56" s="50"/>
      <c r="BL56" s="32"/>
      <c r="BM56" s="50"/>
      <c r="BN56" s="117" t="s">
        <v>335</v>
      </c>
    </row>
    <row r="57" spans="1:66" s="45" customFormat="1" ht="12.95" customHeight="1" x14ac:dyDescent="0.25">
      <c r="A57" s="27" t="s">
        <v>115</v>
      </c>
      <c r="B57" s="150"/>
      <c r="C57" s="150" t="s">
        <v>292</v>
      </c>
      <c r="D57" s="150"/>
      <c r="E57" s="165" t="s">
        <v>374</v>
      </c>
      <c r="F57" s="29">
        <v>120006035</v>
      </c>
      <c r="G57" s="29"/>
      <c r="H57" s="29"/>
      <c r="I57" s="30" t="s">
        <v>290</v>
      </c>
      <c r="J57" s="30" t="s">
        <v>116</v>
      </c>
      <c r="K57" s="31" t="s">
        <v>167</v>
      </c>
      <c r="L57" s="29" t="s">
        <v>117</v>
      </c>
      <c r="M57" s="33" t="s">
        <v>118</v>
      </c>
      <c r="N57" s="29" t="s">
        <v>119</v>
      </c>
      <c r="O57" s="29" t="s">
        <v>82</v>
      </c>
      <c r="P57" s="27" t="s">
        <v>120</v>
      </c>
      <c r="Q57" s="30" t="s">
        <v>121</v>
      </c>
      <c r="R57" s="135" t="s">
        <v>315</v>
      </c>
      <c r="S57" s="30" t="s">
        <v>123</v>
      </c>
      <c r="T57" s="27" t="s">
        <v>302</v>
      </c>
      <c r="U57" s="30" t="s">
        <v>337</v>
      </c>
      <c r="V57" s="30" t="s">
        <v>126</v>
      </c>
      <c r="W57" s="27"/>
      <c r="X57" s="27" t="s">
        <v>127</v>
      </c>
      <c r="Y57" s="27" t="s">
        <v>128</v>
      </c>
      <c r="Z57" s="151">
        <v>30</v>
      </c>
      <c r="AA57" s="151">
        <v>60</v>
      </c>
      <c r="AB57" s="151">
        <v>10</v>
      </c>
      <c r="AC57" s="35" t="s">
        <v>129</v>
      </c>
      <c r="AD57" s="30" t="s">
        <v>130</v>
      </c>
      <c r="AE57" s="37">
        <v>70</v>
      </c>
      <c r="AF57" s="152">
        <v>642208.69999999995</v>
      </c>
      <c r="AG57" s="152">
        <f t="shared" ref="AG57" si="92">AE57*AF57</f>
        <v>44954609</v>
      </c>
      <c r="AH57" s="152">
        <f t="shared" ref="AH57" si="93">AG57*1.12</f>
        <v>50349162.080000006</v>
      </c>
      <c r="AI57" s="40">
        <v>70</v>
      </c>
      <c r="AJ57" s="40">
        <v>642208.69999999995</v>
      </c>
      <c r="AK57" s="152">
        <f t="shared" ref="AK57" si="94">AI57*AJ57</f>
        <v>44954609</v>
      </c>
      <c r="AL57" s="152">
        <f t="shared" ref="AL57" si="95">AK57*1.12</f>
        <v>50349162.080000006</v>
      </c>
      <c r="AM57" s="40">
        <v>70</v>
      </c>
      <c r="AN57" s="40">
        <v>642208.69999999995</v>
      </c>
      <c r="AO57" s="152">
        <f t="shared" ref="AO57" si="96">AM57*AN57</f>
        <v>44954609</v>
      </c>
      <c r="AP57" s="152">
        <f t="shared" ref="AP57" si="97">AO57*1.12</f>
        <v>50349162.080000006</v>
      </c>
      <c r="AQ57" s="40"/>
      <c r="AR57" s="40"/>
      <c r="AS57" s="40"/>
      <c r="AT57" s="40"/>
      <c r="AU57" s="30"/>
      <c r="AV57" s="30"/>
      <c r="AW57" s="41"/>
      <c r="AX57" s="42"/>
      <c r="AY57" s="153">
        <f>AE57+AI57+AM57+AQ57+AU57</f>
        <v>210</v>
      </c>
      <c r="AZ57" s="43">
        <f>AG57+AK57+AO57+AS57+AW57</f>
        <v>134863827</v>
      </c>
      <c r="BA57" s="43">
        <f>AZ57*1.12</f>
        <v>151047486.24000001</v>
      </c>
      <c r="BB57" s="42" t="s">
        <v>131</v>
      </c>
      <c r="BC57" s="49"/>
      <c r="BD57" s="29"/>
      <c r="BE57" s="154" t="s">
        <v>147</v>
      </c>
      <c r="BF57" s="29"/>
      <c r="BG57" s="49"/>
      <c r="BH57" s="29"/>
      <c r="BI57" s="49"/>
      <c r="BJ57" s="29"/>
      <c r="BK57" s="49"/>
      <c r="BL57" s="29"/>
      <c r="BM57" s="49"/>
      <c r="BN57" s="117" t="s">
        <v>335</v>
      </c>
    </row>
    <row r="58" spans="1:66" s="45" customFormat="1" ht="12.95" customHeight="1" x14ac:dyDescent="0.25">
      <c r="A58" s="27" t="s">
        <v>115</v>
      </c>
      <c r="B58" s="150"/>
      <c r="C58" s="150"/>
      <c r="D58" s="150"/>
      <c r="E58" s="165" t="s">
        <v>373</v>
      </c>
      <c r="F58" s="29">
        <v>210000357</v>
      </c>
      <c r="G58" s="29"/>
      <c r="H58" s="29"/>
      <c r="I58" s="30" t="s">
        <v>159</v>
      </c>
      <c r="J58" s="30" t="s">
        <v>160</v>
      </c>
      <c r="K58" s="31" t="s">
        <v>161</v>
      </c>
      <c r="L58" s="29" t="s">
        <v>117</v>
      </c>
      <c r="M58" s="33" t="s">
        <v>118</v>
      </c>
      <c r="N58" s="29" t="s">
        <v>119</v>
      </c>
      <c r="O58" s="29" t="s">
        <v>82</v>
      </c>
      <c r="P58" s="27" t="s">
        <v>124</v>
      </c>
      <c r="Q58" s="30" t="s">
        <v>136</v>
      </c>
      <c r="R58" s="135" t="s">
        <v>315</v>
      </c>
      <c r="S58" s="30" t="s">
        <v>123</v>
      </c>
      <c r="T58" s="27" t="s">
        <v>302</v>
      </c>
      <c r="U58" s="30" t="s">
        <v>337</v>
      </c>
      <c r="V58" s="30" t="s">
        <v>126</v>
      </c>
      <c r="W58" s="27"/>
      <c r="X58" s="27" t="s">
        <v>127</v>
      </c>
      <c r="Y58" s="27" t="s">
        <v>128</v>
      </c>
      <c r="Z58" s="151">
        <v>30</v>
      </c>
      <c r="AA58" s="151">
        <v>60</v>
      </c>
      <c r="AB58" s="151">
        <v>10</v>
      </c>
      <c r="AC58" s="35" t="s">
        <v>129</v>
      </c>
      <c r="AD58" s="30" t="s">
        <v>130</v>
      </c>
      <c r="AE58" s="37">
        <v>50</v>
      </c>
      <c r="AF58" s="152">
        <v>590037.68999999994</v>
      </c>
      <c r="AG58" s="152">
        <v>29501884.499999996</v>
      </c>
      <c r="AH58" s="152">
        <v>33042110.640000001</v>
      </c>
      <c r="AI58" s="40">
        <v>50</v>
      </c>
      <c r="AJ58" s="40">
        <v>590037.68999999994</v>
      </c>
      <c r="AK58" s="152">
        <v>29501884.499999996</v>
      </c>
      <c r="AL58" s="152">
        <v>33042110.640000001</v>
      </c>
      <c r="AM58" s="40">
        <v>50</v>
      </c>
      <c r="AN58" s="40">
        <v>590037.68999999994</v>
      </c>
      <c r="AO58" s="152">
        <v>29501884.499999996</v>
      </c>
      <c r="AP58" s="152">
        <v>33042110.640000001</v>
      </c>
      <c r="AQ58" s="40"/>
      <c r="AR58" s="40"/>
      <c r="AS58" s="40"/>
      <c r="AT58" s="40"/>
      <c r="AU58" s="30"/>
      <c r="AV58" s="30"/>
      <c r="AW58" s="41"/>
      <c r="AX58" s="42"/>
      <c r="AY58" s="153">
        <f t="shared" ref="AY58:AY62" si="98">AE58+AI58+AM58+AQ58+AU58</f>
        <v>150</v>
      </c>
      <c r="AZ58" s="43">
        <f t="shared" ref="AZ58:AZ62" si="99">AG58+AK58+AO58+AS58+AW58</f>
        <v>88505653.499999985</v>
      </c>
      <c r="BA58" s="43">
        <f t="shared" ref="BA58:BA62" si="100">AZ58*1.12</f>
        <v>99126331.919999987</v>
      </c>
      <c r="BB58" s="42" t="s">
        <v>140</v>
      </c>
      <c r="BC58" s="49"/>
      <c r="BD58" s="29"/>
      <c r="BE58" s="154" t="s">
        <v>162</v>
      </c>
      <c r="BF58" s="29"/>
      <c r="BG58" s="49"/>
      <c r="BH58" s="29"/>
      <c r="BI58" s="49"/>
      <c r="BJ58" s="29"/>
      <c r="BK58" s="49"/>
      <c r="BL58" s="29"/>
      <c r="BM58" s="49"/>
      <c r="BN58" s="117" t="s">
        <v>335</v>
      </c>
    </row>
    <row r="59" spans="1:66" s="45" customFormat="1" ht="12.95" customHeight="1" x14ac:dyDescent="0.25">
      <c r="A59" s="27" t="s">
        <v>115</v>
      </c>
      <c r="B59" s="47"/>
      <c r="C59" s="150" t="s">
        <v>292</v>
      </c>
      <c r="D59" s="150">
        <v>22400000</v>
      </c>
      <c r="E59" s="165" t="s">
        <v>375</v>
      </c>
      <c r="F59" s="29">
        <v>120000729</v>
      </c>
      <c r="G59" s="48"/>
      <c r="H59" s="29"/>
      <c r="I59" s="30" t="s">
        <v>290</v>
      </c>
      <c r="J59" s="30" t="s">
        <v>116</v>
      </c>
      <c r="K59" s="31" t="s">
        <v>167</v>
      </c>
      <c r="L59" s="29" t="s">
        <v>117</v>
      </c>
      <c r="M59" s="33" t="s">
        <v>118</v>
      </c>
      <c r="N59" s="29" t="s">
        <v>119</v>
      </c>
      <c r="O59" s="29" t="s">
        <v>82</v>
      </c>
      <c r="P59" s="27" t="s">
        <v>120</v>
      </c>
      <c r="Q59" s="30" t="s">
        <v>121</v>
      </c>
      <c r="R59" s="135" t="s">
        <v>315</v>
      </c>
      <c r="S59" s="30" t="s">
        <v>123</v>
      </c>
      <c r="T59" s="27" t="s">
        <v>302</v>
      </c>
      <c r="U59" s="30" t="s">
        <v>337</v>
      </c>
      <c r="V59" s="30" t="s">
        <v>126</v>
      </c>
      <c r="W59" s="27"/>
      <c r="X59" s="27" t="s">
        <v>127</v>
      </c>
      <c r="Y59" s="27" t="s">
        <v>128</v>
      </c>
      <c r="Z59" s="151">
        <v>30</v>
      </c>
      <c r="AA59" s="151">
        <v>60</v>
      </c>
      <c r="AB59" s="151">
        <v>10</v>
      </c>
      <c r="AC59" s="35" t="s">
        <v>129</v>
      </c>
      <c r="AD59" s="30" t="s">
        <v>130</v>
      </c>
      <c r="AE59" s="37">
        <v>77</v>
      </c>
      <c r="AF59" s="152">
        <v>642208.69999999995</v>
      </c>
      <c r="AG59" s="152">
        <f>AE59*AF59</f>
        <v>49450069.899999999</v>
      </c>
      <c r="AH59" s="152">
        <f>AG59*1.12</f>
        <v>55384078.288000003</v>
      </c>
      <c r="AI59" s="152">
        <v>77</v>
      </c>
      <c r="AJ59" s="152">
        <v>642208.69999999995</v>
      </c>
      <c r="AK59" s="152">
        <f>AI59*AJ59</f>
        <v>49450069.899999999</v>
      </c>
      <c r="AL59" s="152">
        <f>AK59*1.12</f>
        <v>55384078.288000003</v>
      </c>
      <c r="AM59" s="152">
        <v>77</v>
      </c>
      <c r="AN59" s="152">
        <v>642208.69999999995</v>
      </c>
      <c r="AO59" s="152">
        <f>AM59*AN59</f>
        <v>49450069.899999999</v>
      </c>
      <c r="AP59" s="152">
        <f>AO59*1.12</f>
        <v>55384078.288000003</v>
      </c>
      <c r="AQ59" s="40"/>
      <c r="AR59" s="40"/>
      <c r="AS59" s="40"/>
      <c r="AT59" s="40"/>
      <c r="AU59" s="30"/>
      <c r="AV59" s="30"/>
      <c r="AW59" s="41"/>
      <c r="AX59" s="42"/>
      <c r="AY59" s="153">
        <f t="shared" si="98"/>
        <v>231</v>
      </c>
      <c r="AZ59" s="43">
        <f t="shared" si="99"/>
        <v>148350209.69999999</v>
      </c>
      <c r="BA59" s="43">
        <f t="shared" si="100"/>
        <v>166152234.86399999</v>
      </c>
      <c r="BB59" s="42" t="s">
        <v>131</v>
      </c>
      <c r="BC59" s="48"/>
      <c r="BD59" s="155"/>
      <c r="BE59" s="154" t="s">
        <v>132</v>
      </c>
      <c r="BF59" s="155"/>
      <c r="BG59" s="48"/>
      <c r="BH59" s="155"/>
      <c r="BI59" s="48"/>
      <c r="BJ59" s="155"/>
      <c r="BK59" s="48"/>
      <c r="BL59" s="155"/>
      <c r="BM59" s="48"/>
      <c r="BN59" s="117" t="s">
        <v>335</v>
      </c>
    </row>
    <row r="60" spans="1:66" s="45" customFormat="1" ht="12.95" customHeight="1" x14ac:dyDescent="0.25">
      <c r="A60" s="27" t="s">
        <v>115</v>
      </c>
      <c r="B60" s="47"/>
      <c r="C60" s="150" t="s">
        <v>292</v>
      </c>
      <c r="D60" s="150">
        <v>22400000</v>
      </c>
      <c r="E60" s="165" t="s">
        <v>376</v>
      </c>
      <c r="F60" s="29" t="s">
        <v>365</v>
      </c>
      <c r="G60" s="48"/>
      <c r="H60" s="29"/>
      <c r="I60" s="30" t="s">
        <v>290</v>
      </c>
      <c r="J60" s="30" t="s">
        <v>116</v>
      </c>
      <c r="K60" s="31" t="s">
        <v>167</v>
      </c>
      <c r="L60" s="29" t="s">
        <v>117</v>
      </c>
      <c r="M60" s="33" t="s">
        <v>118</v>
      </c>
      <c r="N60" s="29" t="s">
        <v>119</v>
      </c>
      <c r="O60" s="29" t="s">
        <v>82</v>
      </c>
      <c r="P60" s="27" t="s">
        <v>120</v>
      </c>
      <c r="Q60" s="30" t="s">
        <v>121</v>
      </c>
      <c r="R60" s="135" t="s">
        <v>315</v>
      </c>
      <c r="S60" s="30" t="s">
        <v>123</v>
      </c>
      <c r="T60" s="27" t="s">
        <v>302</v>
      </c>
      <c r="U60" s="30" t="s">
        <v>303</v>
      </c>
      <c r="V60" s="30" t="s">
        <v>126</v>
      </c>
      <c r="W60" s="27"/>
      <c r="X60" s="27" t="s">
        <v>127</v>
      </c>
      <c r="Y60" s="27" t="s">
        <v>128</v>
      </c>
      <c r="Z60" s="151">
        <v>30</v>
      </c>
      <c r="AA60" s="151">
        <v>60</v>
      </c>
      <c r="AB60" s="151">
        <v>10</v>
      </c>
      <c r="AC60" s="35" t="s">
        <v>129</v>
      </c>
      <c r="AD60" s="30" t="s">
        <v>130</v>
      </c>
      <c r="AE60" s="38">
        <v>77</v>
      </c>
      <c r="AF60" s="152">
        <v>642208.69999999995</v>
      </c>
      <c r="AG60" s="152">
        <f>AE60*AF60</f>
        <v>49450069.899999999</v>
      </c>
      <c r="AH60" s="152">
        <f>AG60*1.12</f>
        <v>55384078.288000003</v>
      </c>
      <c r="AI60" s="40">
        <v>77</v>
      </c>
      <c r="AJ60" s="152">
        <v>642208.69999999995</v>
      </c>
      <c r="AK60" s="152">
        <f>AI60*AJ60</f>
        <v>49450069.899999999</v>
      </c>
      <c r="AL60" s="152">
        <f>AK60*1.12</f>
        <v>55384078.288000003</v>
      </c>
      <c r="AM60" s="40">
        <v>77</v>
      </c>
      <c r="AN60" s="152">
        <v>642208.69999999995</v>
      </c>
      <c r="AO60" s="152">
        <f>AM60*AN60</f>
        <v>49450069.899999999</v>
      </c>
      <c r="AP60" s="152">
        <f>AO60*1.12</f>
        <v>55384078.288000003</v>
      </c>
      <c r="AQ60" s="40"/>
      <c r="AR60" s="40"/>
      <c r="AS60" s="40"/>
      <c r="AT60" s="40"/>
      <c r="AU60" s="30"/>
      <c r="AV60" s="30"/>
      <c r="AW60" s="41"/>
      <c r="AX60" s="42"/>
      <c r="AY60" s="153">
        <f t="shared" si="98"/>
        <v>231</v>
      </c>
      <c r="AZ60" s="43">
        <f t="shared" si="99"/>
        <v>148350209.69999999</v>
      </c>
      <c r="BA60" s="43">
        <f t="shared" si="100"/>
        <v>166152234.86399999</v>
      </c>
      <c r="BB60" s="42" t="s">
        <v>131</v>
      </c>
      <c r="BC60" s="48"/>
      <c r="BD60" s="155"/>
      <c r="BE60" s="154" t="s">
        <v>132</v>
      </c>
      <c r="BF60" s="155"/>
      <c r="BG60" s="48"/>
      <c r="BH60" s="155"/>
      <c r="BI60" s="48"/>
      <c r="BJ60" s="155"/>
      <c r="BK60" s="48"/>
      <c r="BL60" s="155"/>
      <c r="BM60" s="48"/>
      <c r="BN60" s="117" t="s">
        <v>335</v>
      </c>
    </row>
    <row r="61" spans="1:66" s="145" customFormat="1" ht="12.95" customHeight="1" x14ac:dyDescent="0.25">
      <c r="A61" s="109" t="s">
        <v>115</v>
      </c>
      <c r="B61" s="161"/>
      <c r="C61" s="162"/>
      <c r="D61" s="156">
        <v>22400019</v>
      </c>
      <c r="E61" s="165" t="s">
        <v>371</v>
      </c>
      <c r="F61" s="67">
        <v>210009226</v>
      </c>
      <c r="G61" s="163"/>
      <c r="H61" s="67" t="s">
        <v>366</v>
      </c>
      <c r="I61" s="36" t="s">
        <v>163</v>
      </c>
      <c r="J61" s="36" t="s">
        <v>160</v>
      </c>
      <c r="K61" s="107" t="s">
        <v>164</v>
      </c>
      <c r="L61" s="67" t="s">
        <v>117</v>
      </c>
      <c r="M61" s="108"/>
      <c r="N61" s="67" t="s">
        <v>119</v>
      </c>
      <c r="O61" s="67" t="s">
        <v>82</v>
      </c>
      <c r="P61" s="109" t="s">
        <v>124</v>
      </c>
      <c r="Q61" s="36" t="s">
        <v>136</v>
      </c>
      <c r="R61" s="110" t="s">
        <v>315</v>
      </c>
      <c r="S61" s="36" t="s">
        <v>123</v>
      </c>
      <c r="T61" s="109" t="s">
        <v>124</v>
      </c>
      <c r="U61" s="36" t="s">
        <v>303</v>
      </c>
      <c r="V61" s="36" t="s">
        <v>126</v>
      </c>
      <c r="W61" s="109"/>
      <c r="X61" s="109" t="s">
        <v>127</v>
      </c>
      <c r="Y61" s="109" t="s">
        <v>128</v>
      </c>
      <c r="Z61" s="111">
        <v>30</v>
      </c>
      <c r="AA61" s="111">
        <v>60</v>
      </c>
      <c r="AB61" s="111">
        <v>10</v>
      </c>
      <c r="AC61" s="112" t="s">
        <v>129</v>
      </c>
      <c r="AD61" s="36" t="s">
        <v>130</v>
      </c>
      <c r="AE61" s="38">
        <v>20</v>
      </c>
      <c r="AF61" s="37">
        <v>873293.85</v>
      </c>
      <c r="AG61" s="37">
        <f>AE61*AF61</f>
        <v>17465877</v>
      </c>
      <c r="AH61" s="37">
        <f>AG61*1.12</f>
        <v>19561782.240000002</v>
      </c>
      <c r="AI61" s="38">
        <v>20</v>
      </c>
      <c r="AJ61" s="38">
        <v>908225.6</v>
      </c>
      <c r="AK61" s="37">
        <f>AI61*AJ61</f>
        <v>18164512</v>
      </c>
      <c r="AL61" s="37">
        <f>AK61*1.12</f>
        <v>20344253.440000001</v>
      </c>
      <c r="AM61" s="38">
        <v>20</v>
      </c>
      <c r="AN61" s="38">
        <v>944554.63</v>
      </c>
      <c r="AO61" s="37">
        <f>AM61*AN61</f>
        <v>18891092.600000001</v>
      </c>
      <c r="AP61" s="37">
        <f>AO61*1.12</f>
        <v>21158023.712000005</v>
      </c>
      <c r="AQ61" s="38"/>
      <c r="AR61" s="38"/>
      <c r="AS61" s="38"/>
      <c r="AT61" s="38"/>
      <c r="AU61" s="36"/>
      <c r="AV61" s="36"/>
      <c r="AW61" s="157"/>
      <c r="AX61" s="158"/>
      <c r="AY61" s="153">
        <f t="shared" si="98"/>
        <v>60</v>
      </c>
      <c r="AZ61" s="43">
        <f t="shared" si="99"/>
        <v>54521481.600000001</v>
      </c>
      <c r="BA61" s="43">
        <f t="shared" si="100"/>
        <v>61064059.392000005</v>
      </c>
      <c r="BB61" s="158" t="s">
        <v>140</v>
      </c>
      <c r="BC61" s="61"/>
      <c r="BD61" s="67"/>
      <c r="BE61" s="114" t="s">
        <v>165</v>
      </c>
      <c r="BF61" s="67"/>
      <c r="BG61" s="61"/>
      <c r="BH61" s="67"/>
      <c r="BI61" s="61"/>
      <c r="BJ61" s="67"/>
      <c r="BK61" s="61"/>
      <c r="BL61" s="67"/>
      <c r="BM61" s="61"/>
      <c r="BN61" s="164" t="s">
        <v>335</v>
      </c>
    </row>
    <row r="62" spans="1:66" s="145" customFormat="1" ht="12.95" customHeight="1" x14ac:dyDescent="0.25">
      <c r="A62" s="109" t="s">
        <v>115</v>
      </c>
      <c r="B62" s="161"/>
      <c r="C62" s="161"/>
      <c r="D62" s="156">
        <v>22400020</v>
      </c>
      <c r="E62" s="165" t="s">
        <v>372</v>
      </c>
      <c r="F62" s="67">
        <v>210013631</v>
      </c>
      <c r="G62" s="163"/>
      <c r="H62" s="67" t="s">
        <v>366</v>
      </c>
      <c r="I62" s="36" t="s">
        <v>166</v>
      </c>
      <c r="J62" s="36" t="s">
        <v>160</v>
      </c>
      <c r="K62" s="107" t="s">
        <v>167</v>
      </c>
      <c r="L62" s="67" t="s">
        <v>117</v>
      </c>
      <c r="M62" s="108"/>
      <c r="N62" s="67" t="s">
        <v>119</v>
      </c>
      <c r="O62" s="67" t="s">
        <v>82</v>
      </c>
      <c r="P62" s="109" t="s">
        <v>124</v>
      </c>
      <c r="Q62" s="36" t="s">
        <v>136</v>
      </c>
      <c r="R62" s="110" t="s">
        <v>315</v>
      </c>
      <c r="S62" s="36" t="s">
        <v>123</v>
      </c>
      <c r="T62" s="109" t="s">
        <v>124</v>
      </c>
      <c r="U62" s="36" t="s">
        <v>303</v>
      </c>
      <c r="V62" s="36" t="s">
        <v>126</v>
      </c>
      <c r="W62" s="109"/>
      <c r="X62" s="109" t="s">
        <v>127</v>
      </c>
      <c r="Y62" s="109" t="s">
        <v>128</v>
      </c>
      <c r="Z62" s="111">
        <v>30</v>
      </c>
      <c r="AA62" s="111">
        <v>60</v>
      </c>
      <c r="AB62" s="111">
        <v>10</v>
      </c>
      <c r="AC62" s="112" t="s">
        <v>129</v>
      </c>
      <c r="AD62" s="36" t="s">
        <v>130</v>
      </c>
      <c r="AE62" s="37">
        <v>13</v>
      </c>
      <c r="AF62" s="37">
        <v>862537.5</v>
      </c>
      <c r="AG62" s="37">
        <f>AE62*AF62</f>
        <v>11212987.5</v>
      </c>
      <c r="AH62" s="37">
        <f>AG62*1.12</f>
        <v>12558546.000000002</v>
      </c>
      <c r="AI62" s="37">
        <v>13</v>
      </c>
      <c r="AJ62" s="38">
        <v>897039</v>
      </c>
      <c r="AK62" s="37">
        <f>AI62*AJ62</f>
        <v>11661507</v>
      </c>
      <c r="AL62" s="37">
        <f>AK62*1.12</f>
        <v>13060887.840000002</v>
      </c>
      <c r="AM62" s="37">
        <v>13</v>
      </c>
      <c r="AN62" s="38">
        <v>932920.56</v>
      </c>
      <c r="AO62" s="37">
        <f>AM62*AN62</f>
        <v>12127967.280000001</v>
      </c>
      <c r="AP62" s="37">
        <f>AO62*1.12</f>
        <v>13583323.353600003</v>
      </c>
      <c r="AQ62" s="38"/>
      <c r="AR62" s="38"/>
      <c r="AS62" s="38"/>
      <c r="AT62" s="38"/>
      <c r="AU62" s="36"/>
      <c r="AV62" s="36"/>
      <c r="AW62" s="157"/>
      <c r="AX62" s="158"/>
      <c r="AY62" s="153">
        <f t="shared" si="98"/>
        <v>39</v>
      </c>
      <c r="AZ62" s="43">
        <f t="shared" si="99"/>
        <v>35002461.780000001</v>
      </c>
      <c r="BA62" s="43">
        <f t="shared" si="100"/>
        <v>39202757.193600006</v>
      </c>
      <c r="BB62" s="158" t="s">
        <v>140</v>
      </c>
      <c r="BC62" s="61"/>
      <c r="BD62" s="67"/>
      <c r="BE62" s="114" t="s">
        <v>168</v>
      </c>
      <c r="BF62" s="67"/>
      <c r="BG62" s="61"/>
      <c r="BH62" s="67"/>
      <c r="BI62" s="61"/>
      <c r="BJ62" s="67"/>
      <c r="BK62" s="61"/>
      <c r="BL62" s="67"/>
      <c r="BM62" s="61"/>
      <c r="BN62" s="164" t="s">
        <v>335</v>
      </c>
    </row>
    <row r="63" spans="1:66" s="145" customFormat="1" ht="12.95" customHeight="1" x14ac:dyDescent="0.25">
      <c r="A63" s="166" t="s">
        <v>115</v>
      </c>
      <c r="B63" s="167"/>
      <c r="C63" s="167"/>
      <c r="D63" s="168">
        <v>22400013</v>
      </c>
      <c r="E63" s="165" t="s">
        <v>370</v>
      </c>
      <c r="F63" s="169">
        <v>120007473</v>
      </c>
      <c r="G63" s="170" t="s">
        <v>366</v>
      </c>
      <c r="H63" s="169"/>
      <c r="I63" s="31" t="s">
        <v>133</v>
      </c>
      <c r="J63" s="31" t="s">
        <v>134</v>
      </c>
      <c r="K63" s="31" t="s">
        <v>135</v>
      </c>
      <c r="L63" s="169" t="s">
        <v>117</v>
      </c>
      <c r="M63" s="65"/>
      <c r="N63" s="169" t="s">
        <v>119</v>
      </c>
      <c r="O63" s="169" t="s">
        <v>82</v>
      </c>
      <c r="P63" s="166" t="s">
        <v>124</v>
      </c>
      <c r="Q63" s="31" t="s">
        <v>136</v>
      </c>
      <c r="R63" s="171" t="s">
        <v>315</v>
      </c>
      <c r="S63" s="31" t="s">
        <v>123</v>
      </c>
      <c r="T63" s="172" t="s">
        <v>304</v>
      </c>
      <c r="U63" s="65" t="s">
        <v>305</v>
      </c>
      <c r="V63" s="31" t="s">
        <v>126</v>
      </c>
      <c r="W63" s="166"/>
      <c r="X63" s="166" t="s">
        <v>127</v>
      </c>
      <c r="Y63" s="166" t="s">
        <v>128</v>
      </c>
      <c r="Z63" s="173">
        <v>30</v>
      </c>
      <c r="AA63" s="173">
        <v>60</v>
      </c>
      <c r="AB63" s="173">
        <v>10</v>
      </c>
      <c r="AC63" s="174" t="s">
        <v>153</v>
      </c>
      <c r="AD63" s="31" t="s">
        <v>130</v>
      </c>
      <c r="AE63" s="175">
        <v>5</v>
      </c>
      <c r="AF63" s="175">
        <v>2117600</v>
      </c>
      <c r="AG63" s="175">
        <f>AF63*AE63</f>
        <v>10588000</v>
      </c>
      <c r="AH63" s="175">
        <f>AG63*1.12</f>
        <v>11858560.000000002</v>
      </c>
      <c r="AI63" s="175">
        <v>5</v>
      </c>
      <c r="AJ63" s="175">
        <v>2117600</v>
      </c>
      <c r="AK63" s="175">
        <f>AJ63*AI63</f>
        <v>10588000</v>
      </c>
      <c r="AL63" s="175">
        <f>AK63*1.12</f>
        <v>11858560.000000002</v>
      </c>
      <c r="AM63" s="175">
        <v>5</v>
      </c>
      <c r="AN63" s="175">
        <v>2117600</v>
      </c>
      <c r="AO63" s="175">
        <f>AN63*AM63</f>
        <v>10588000</v>
      </c>
      <c r="AP63" s="175">
        <f>AO63*1.12</f>
        <v>11858560.000000002</v>
      </c>
      <c r="AQ63" s="176"/>
      <c r="AR63" s="176"/>
      <c r="AS63" s="176"/>
      <c r="AT63" s="176"/>
      <c r="AU63" s="31"/>
      <c r="AV63" s="31"/>
      <c r="AW63" s="41"/>
      <c r="AX63" s="41"/>
      <c r="AY63" s="177">
        <v>15</v>
      </c>
      <c r="AZ63" s="178">
        <v>31764000</v>
      </c>
      <c r="BA63" s="178">
        <v>35575680.000000007</v>
      </c>
      <c r="BB63" s="41" t="s">
        <v>140</v>
      </c>
      <c r="BC63" s="169"/>
      <c r="BD63" s="169"/>
      <c r="BE63" s="172" t="s">
        <v>154</v>
      </c>
      <c r="BF63" s="169"/>
      <c r="BG63" s="169"/>
      <c r="BH63" s="67"/>
      <c r="BI63" s="61"/>
      <c r="BJ63" s="67"/>
      <c r="BK63" s="61"/>
      <c r="BL63" s="67"/>
      <c r="BM63" s="61"/>
      <c r="BN63" s="164" t="s">
        <v>335</v>
      </c>
    </row>
    <row r="64" spans="1:66" s="21" customFormat="1" ht="15" x14ac:dyDescent="0.25">
      <c r="A64" s="22" t="s">
        <v>187</v>
      </c>
      <c r="B64" s="23"/>
      <c r="C64" s="23"/>
      <c r="D64" s="24"/>
      <c r="E64" s="24"/>
      <c r="F64" s="24"/>
      <c r="G64" s="24"/>
      <c r="H64" s="25"/>
      <c r="I64" s="24"/>
      <c r="J64" s="25"/>
      <c r="K64" s="24"/>
      <c r="L64" s="25"/>
      <c r="M64" s="24"/>
      <c r="N64" s="25"/>
      <c r="O64" s="24"/>
      <c r="P64" s="25"/>
      <c r="Q64" s="24"/>
      <c r="R64" s="25"/>
      <c r="S64" s="24"/>
      <c r="T64" s="25"/>
      <c r="U64" s="24"/>
      <c r="V64" s="25"/>
      <c r="W64" s="24"/>
      <c r="X64" s="25"/>
      <c r="Y64" s="24"/>
      <c r="Z64" s="25"/>
      <c r="AA64" s="24"/>
      <c r="AB64" s="25"/>
      <c r="AC64" s="24"/>
      <c r="AD64" s="25"/>
      <c r="AE64" s="24"/>
      <c r="AF64" s="25"/>
      <c r="AG64" s="24"/>
      <c r="AH64" s="25"/>
      <c r="AI64" s="24"/>
      <c r="AJ64" s="25"/>
      <c r="AK64" s="24"/>
      <c r="AL64" s="25"/>
      <c r="AM64" s="24"/>
      <c r="AN64" s="25"/>
      <c r="AO64" s="24"/>
      <c r="AP64" s="25"/>
      <c r="AQ64" s="24"/>
      <c r="AR64" s="25"/>
      <c r="AS64" s="24"/>
      <c r="AT64" s="25"/>
      <c r="AU64" s="24"/>
      <c r="AV64" s="25"/>
      <c r="AW64" s="24"/>
      <c r="AX64" s="25"/>
      <c r="AY64" s="24"/>
      <c r="AZ64" s="26">
        <f>AZ65</f>
        <v>234666695.9999994</v>
      </c>
      <c r="BA64" s="26">
        <f>BA65</f>
        <v>262826699.51999938</v>
      </c>
      <c r="BB64" s="25"/>
      <c r="BC64" s="24"/>
      <c r="BD64" s="25"/>
      <c r="BE64" s="24"/>
      <c r="BF64" s="25"/>
      <c r="BG64" s="24"/>
      <c r="BH64" s="25"/>
      <c r="BI64" s="24"/>
      <c r="BJ64" s="25"/>
      <c r="BK64" s="24"/>
      <c r="BL64" s="25"/>
      <c r="BM64" s="24"/>
    </row>
    <row r="65" spans="1:70" s="45" customFormat="1" ht="12.95" customHeight="1" x14ac:dyDescent="0.25">
      <c r="A65" s="46" t="s">
        <v>242</v>
      </c>
      <c r="B65" s="47"/>
      <c r="C65" s="47"/>
      <c r="D65" s="49" t="s">
        <v>269</v>
      </c>
      <c r="E65" s="50" t="s">
        <v>278</v>
      </c>
      <c r="F65" s="48"/>
      <c r="G65" s="48"/>
      <c r="H65" s="29" t="s">
        <v>278</v>
      </c>
      <c r="I65" s="49" t="s">
        <v>188</v>
      </c>
      <c r="J65" s="29" t="s">
        <v>189</v>
      </c>
      <c r="K65" s="49" t="s">
        <v>189</v>
      </c>
      <c r="L65" s="29" t="s">
        <v>117</v>
      </c>
      <c r="M65" s="49"/>
      <c r="N65" s="29"/>
      <c r="O65" s="49">
        <v>45</v>
      </c>
      <c r="P65" s="29">
        <v>230000000</v>
      </c>
      <c r="Q65" s="49" t="s">
        <v>190</v>
      </c>
      <c r="R65" s="29" t="s">
        <v>137</v>
      </c>
      <c r="S65" s="49" t="s">
        <v>123</v>
      </c>
      <c r="T65" s="29">
        <v>230000000</v>
      </c>
      <c r="U65" s="49" t="s">
        <v>191</v>
      </c>
      <c r="V65" s="29"/>
      <c r="W65" s="49"/>
      <c r="X65" s="29" t="s">
        <v>127</v>
      </c>
      <c r="Y65" s="49" t="s">
        <v>128</v>
      </c>
      <c r="Z65" s="32">
        <v>0</v>
      </c>
      <c r="AA65" s="50">
        <v>90</v>
      </c>
      <c r="AB65" s="32">
        <v>10</v>
      </c>
      <c r="AC65" s="49"/>
      <c r="AD65" s="29" t="s">
        <v>130</v>
      </c>
      <c r="AE65" s="49"/>
      <c r="AF65" s="29"/>
      <c r="AG65" s="51">
        <v>78222231.999999806</v>
      </c>
      <c r="AH65" s="52">
        <v>87608899.839999795</v>
      </c>
      <c r="AI65" s="51"/>
      <c r="AJ65" s="52"/>
      <c r="AK65" s="51">
        <v>78222231.999999806</v>
      </c>
      <c r="AL65" s="52">
        <v>87608899.839999795</v>
      </c>
      <c r="AM65" s="51"/>
      <c r="AN65" s="52"/>
      <c r="AO65" s="51">
        <v>78222231.999999806</v>
      </c>
      <c r="AP65" s="52">
        <v>87608899.839999795</v>
      </c>
      <c r="AQ65" s="49"/>
      <c r="AR65" s="29"/>
      <c r="AS65" s="49"/>
      <c r="AT65" s="29"/>
      <c r="AU65" s="49"/>
      <c r="AV65" s="29"/>
      <c r="AW65" s="49"/>
      <c r="AX65" s="29"/>
      <c r="AY65" s="49"/>
      <c r="AZ65" s="52">
        <v>234666695.9999994</v>
      </c>
      <c r="BA65" s="51">
        <v>262826699.51999938</v>
      </c>
      <c r="BB65" s="29" t="s">
        <v>140</v>
      </c>
      <c r="BC65" s="49" t="s">
        <v>192</v>
      </c>
      <c r="BD65" s="29" t="s">
        <v>193</v>
      </c>
      <c r="BE65" s="49"/>
      <c r="BF65" s="29"/>
      <c r="BG65" s="49"/>
      <c r="BH65" s="29"/>
      <c r="BI65" s="49"/>
      <c r="BJ65" s="29"/>
      <c r="BK65" s="49"/>
      <c r="BL65" s="29"/>
      <c r="BM65" s="49"/>
    </row>
    <row r="66" spans="1:70" ht="15" x14ac:dyDescent="0.25">
      <c r="A66" s="53" t="s">
        <v>194</v>
      </c>
      <c r="B66" s="54"/>
      <c r="C66" s="54"/>
      <c r="D66" s="55"/>
      <c r="E66" s="55"/>
      <c r="F66" s="55"/>
      <c r="G66" s="55"/>
      <c r="H66" s="56"/>
      <c r="I66" s="55"/>
      <c r="J66" s="55"/>
      <c r="K66" s="55"/>
      <c r="L66" s="57"/>
      <c r="M66" s="55"/>
      <c r="N66" s="55"/>
      <c r="O66" s="57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7"/>
      <c r="AA66" s="57"/>
      <c r="AB66" s="57"/>
      <c r="AC66" s="57"/>
      <c r="AD66" s="55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9">
        <f>SUM(AZ67:AZ86)</f>
        <v>8730192909.0423279</v>
      </c>
      <c r="BA66" s="59">
        <f>SUM(BA67:BA86)</f>
        <v>9777816058.127409</v>
      </c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</row>
    <row r="67" spans="1:70" s="64" customFormat="1" ht="12.95" customHeight="1" x14ac:dyDescent="0.2">
      <c r="A67" s="60" t="s">
        <v>241</v>
      </c>
      <c r="B67" s="29" t="s">
        <v>195</v>
      </c>
      <c r="C67" s="29"/>
      <c r="D67" s="49" t="s">
        <v>270</v>
      </c>
      <c r="E67" s="115" t="str">
        <f>VLOOKUP(D67,'[6]Plan Report'!$B$47:$C$59,2,0)</f>
        <v>13 У</v>
      </c>
      <c r="F67" s="49"/>
      <c r="G67" s="49"/>
      <c r="H67" s="29" t="s">
        <v>279</v>
      </c>
      <c r="I67" s="49" t="s">
        <v>196</v>
      </c>
      <c r="J67" s="49" t="s">
        <v>197</v>
      </c>
      <c r="K67" s="61" t="s">
        <v>197</v>
      </c>
      <c r="L67" s="50" t="s">
        <v>117</v>
      </c>
      <c r="M67" s="49"/>
      <c r="N67" s="49"/>
      <c r="O67" s="50">
        <v>100</v>
      </c>
      <c r="P67" s="49">
        <v>230000000</v>
      </c>
      <c r="Q67" s="49" t="s">
        <v>199</v>
      </c>
      <c r="R67" s="44" t="s">
        <v>291</v>
      </c>
      <c r="S67" s="49" t="s">
        <v>123</v>
      </c>
      <c r="T67" s="49">
        <v>230000000</v>
      </c>
      <c r="U67" s="49" t="s">
        <v>200</v>
      </c>
      <c r="V67" s="49"/>
      <c r="W67" s="49"/>
      <c r="X67" s="49" t="s">
        <v>127</v>
      </c>
      <c r="Y67" s="49" t="s">
        <v>128</v>
      </c>
      <c r="Z67" s="50">
        <v>0</v>
      </c>
      <c r="AA67" s="50">
        <v>100</v>
      </c>
      <c r="AB67" s="50">
        <v>0</v>
      </c>
      <c r="AC67" s="50"/>
      <c r="AD67" s="49" t="s">
        <v>130</v>
      </c>
      <c r="AE67" s="62"/>
      <c r="AF67" s="62"/>
      <c r="AG67" s="63">
        <v>350349359.97062999</v>
      </c>
      <c r="AH67" s="63">
        <f>AG67*1.12</f>
        <v>392391283.16710562</v>
      </c>
      <c r="AI67" s="62"/>
      <c r="AJ67" s="62"/>
      <c r="AK67" s="63">
        <v>350349359.97062999</v>
      </c>
      <c r="AL67" s="63">
        <f>AK67*1.12</f>
        <v>392391283.16710562</v>
      </c>
      <c r="AM67" s="62"/>
      <c r="AN67" s="62"/>
      <c r="AO67" s="63">
        <v>350349359.97062999</v>
      </c>
      <c r="AP67" s="63">
        <f>AO67*1.12</f>
        <v>392391283.16710562</v>
      </c>
      <c r="AQ67" s="62"/>
      <c r="AR67" s="62"/>
      <c r="AS67" s="62"/>
      <c r="AT67" s="62"/>
      <c r="AU67" s="62"/>
      <c r="AV67" s="62"/>
      <c r="AW67" s="62"/>
      <c r="AX67" s="62"/>
      <c r="AY67" s="62"/>
      <c r="AZ67" s="63">
        <f t="shared" ref="AZ67:AZ83" si="101">AG67+AK67+AO67+AS67+AW67</f>
        <v>1051048079.91189</v>
      </c>
      <c r="BA67" s="63">
        <f>AZ67*1.12</f>
        <v>1177173849.501317</v>
      </c>
      <c r="BB67" s="49" t="s">
        <v>140</v>
      </c>
      <c r="BC67" s="49" t="s">
        <v>201</v>
      </c>
      <c r="BD67" s="49" t="s">
        <v>198</v>
      </c>
      <c r="BE67" s="49"/>
      <c r="BF67" s="49"/>
      <c r="BG67" s="49"/>
      <c r="BH67" s="49"/>
      <c r="BI67" s="49"/>
      <c r="BJ67" s="49"/>
      <c r="BK67" s="49"/>
      <c r="BL67" s="49"/>
      <c r="BM67" s="49"/>
    </row>
    <row r="68" spans="1:70" s="3" customFormat="1" ht="12.95" customHeight="1" x14ac:dyDescent="0.2">
      <c r="A68" s="29" t="s">
        <v>202</v>
      </c>
      <c r="B68" s="33"/>
      <c r="C68" s="33"/>
      <c r="D68" s="66">
        <v>22600001</v>
      </c>
      <c r="E68" s="115" t="s">
        <v>285</v>
      </c>
      <c r="F68" s="49"/>
      <c r="G68" s="66"/>
      <c r="H68" s="65" t="s">
        <v>280</v>
      </c>
      <c r="I68" s="29" t="s">
        <v>203</v>
      </c>
      <c r="J68" s="29" t="s">
        <v>204</v>
      </c>
      <c r="K68" s="67" t="s">
        <v>276</v>
      </c>
      <c r="L68" s="32" t="s">
        <v>206</v>
      </c>
      <c r="M68" s="33" t="s">
        <v>207</v>
      </c>
      <c r="N68" s="29"/>
      <c r="O68" s="68">
        <v>85</v>
      </c>
      <c r="P68" s="29">
        <v>230000000</v>
      </c>
      <c r="Q68" s="29" t="s">
        <v>190</v>
      </c>
      <c r="R68" s="29" t="s">
        <v>122</v>
      </c>
      <c r="S68" s="29" t="s">
        <v>123</v>
      </c>
      <c r="T68" s="29">
        <v>230000000</v>
      </c>
      <c r="U68" s="29" t="s">
        <v>200</v>
      </c>
      <c r="V68" s="29"/>
      <c r="W68" s="29"/>
      <c r="X68" s="29" t="s">
        <v>127</v>
      </c>
      <c r="Y68" s="29" t="s">
        <v>128</v>
      </c>
      <c r="Z68" s="68">
        <v>0</v>
      </c>
      <c r="AA68" s="68">
        <v>100</v>
      </c>
      <c r="AB68" s="68">
        <v>0</v>
      </c>
      <c r="AC68" s="32"/>
      <c r="AD68" s="49" t="s">
        <v>130</v>
      </c>
      <c r="AE68" s="69"/>
      <c r="AF68" s="69"/>
      <c r="AG68" s="70">
        <v>114609968</v>
      </c>
      <c r="AH68" s="70">
        <f>AG68*1.12</f>
        <v>128363164.16000001</v>
      </c>
      <c r="AI68" s="71"/>
      <c r="AJ68" s="71"/>
      <c r="AK68" s="70">
        <v>114609968</v>
      </c>
      <c r="AL68" s="70">
        <f>AK68*1.12</f>
        <v>128363164.16000001</v>
      </c>
      <c r="AM68" s="71"/>
      <c r="AN68" s="71"/>
      <c r="AO68" s="70">
        <v>114609968</v>
      </c>
      <c r="AP68" s="70">
        <f>AO68*1.12</f>
        <v>128363164.16000001</v>
      </c>
      <c r="AQ68" s="69"/>
      <c r="AR68" s="69"/>
      <c r="AS68" s="69"/>
      <c r="AT68" s="69"/>
      <c r="AU68" s="69"/>
      <c r="AV68" s="69"/>
      <c r="AW68" s="71"/>
      <c r="AX68" s="71"/>
      <c r="AY68" s="71"/>
      <c r="AZ68" s="72">
        <v>0</v>
      </c>
      <c r="BA68" s="63">
        <f t="shared" ref="BA68:BA83" si="102">AZ68*1.12</f>
        <v>0</v>
      </c>
      <c r="BB68" s="29" t="s">
        <v>140</v>
      </c>
      <c r="BC68" s="29" t="s">
        <v>208</v>
      </c>
      <c r="BD68" s="29" t="s">
        <v>205</v>
      </c>
      <c r="BE68" s="29"/>
      <c r="BF68" s="73"/>
      <c r="BG68" s="74"/>
      <c r="BH68" s="29"/>
      <c r="BI68" s="75"/>
      <c r="BJ68" s="66"/>
      <c r="BK68" s="66"/>
      <c r="BL68" s="66"/>
      <c r="BM68" s="66"/>
    </row>
    <row r="69" spans="1:70" s="121" customFormat="1" ht="12.95" customHeight="1" x14ac:dyDescent="0.2">
      <c r="A69" s="29" t="s">
        <v>202</v>
      </c>
      <c r="B69" s="33"/>
      <c r="C69" s="33"/>
      <c r="D69" s="66">
        <v>22600001</v>
      </c>
      <c r="E69" s="115" t="s">
        <v>368</v>
      </c>
      <c r="F69" s="49"/>
      <c r="G69" s="66"/>
      <c r="H69" s="65" t="s">
        <v>280</v>
      </c>
      <c r="I69" s="29" t="s">
        <v>203</v>
      </c>
      <c r="J69" s="29" t="s">
        <v>204</v>
      </c>
      <c r="K69" s="67" t="s">
        <v>276</v>
      </c>
      <c r="L69" s="32" t="s">
        <v>206</v>
      </c>
      <c r="M69" s="33" t="s">
        <v>207</v>
      </c>
      <c r="N69" s="29"/>
      <c r="O69" s="68">
        <v>85</v>
      </c>
      <c r="P69" s="29">
        <v>230000000</v>
      </c>
      <c r="Q69" s="29" t="s">
        <v>190</v>
      </c>
      <c r="R69" s="29" t="s">
        <v>315</v>
      </c>
      <c r="S69" s="29" t="s">
        <v>123</v>
      </c>
      <c r="T69" s="29">
        <v>230000000</v>
      </c>
      <c r="U69" s="29" t="s">
        <v>200</v>
      </c>
      <c r="V69" s="29"/>
      <c r="W69" s="29"/>
      <c r="X69" s="29" t="s">
        <v>127</v>
      </c>
      <c r="Y69" s="29" t="s">
        <v>128</v>
      </c>
      <c r="Z69" s="68">
        <v>0</v>
      </c>
      <c r="AA69" s="68">
        <v>100</v>
      </c>
      <c r="AB69" s="68">
        <v>0</v>
      </c>
      <c r="AC69" s="32"/>
      <c r="AD69" s="49" t="s">
        <v>130</v>
      </c>
      <c r="AE69" s="69"/>
      <c r="AF69" s="69"/>
      <c r="AG69" s="70">
        <v>114609968</v>
      </c>
      <c r="AH69" s="70">
        <f>AG69*1.12</f>
        <v>128363164.16000001</v>
      </c>
      <c r="AI69" s="71"/>
      <c r="AJ69" s="71"/>
      <c r="AK69" s="70">
        <v>114609968</v>
      </c>
      <c r="AL69" s="70">
        <f>AK69*1.12</f>
        <v>128363164.16000001</v>
      </c>
      <c r="AM69" s="71"/>
      <c r="AN69" s="71"/>
      <c r="AO69" s="70">
        <v>114609968</v>
      </c>
      <c r="AP69" s="70">
        <f>AO69*1.12</f>
        <v>128363164.16000001</v>
      </c>
      <c r="AQ69" s="69"/>
      <c r="AR69" s="69"/>
      <c r="AS69" s="69"/>
      <c r="AT69" s="69"/>
      <c r="AU69" s="69"/>
      <c r="AV69" s="69"/>
      <c r="AW69" s="71"/>
      <c r="AX69" s="71"/>
      <c r="AY69" s="71"/>
      <c r="AZ69" s="72">
        <f t="shared" si="101"/>
        <v>343829904</v>
      </c>
      <c r="BA69" s="63">
        <f t="shared" si="102"/>
        <v>385089492.48000002</v>
      </c>
      <c r="BB69" s="29" t="s">
        <v>140</v>
      </c>
      <c r="BC69" s="29" t="s">
        <v>208</v>
      </c>
      <c r="BD69" s="29" t="s">
        <v>205</v>
      </c>
      <c r="BE69" s="29"/>
      <c r="BF69" s="73"/>
      <c r="BG69" s="74"/>
      <c r="BH69" s="29"/>
      <c r="BI69" s="75"/>
      <c r="BJ69" s="66"/>
      <c r="BK69" s="66"/>
      <c r="BL69" s="66"/>
      <c r="BM69" s="66"/>
      <c r="BN69" s="119" t="s">
        <v>66</v>
      </c>
      <c r="BO69" s="120"/>
      <c r="BP69" s="120"/>
      <c r="BQ69" s="120"/>
    </row>
    <row r="70" spans="1:70" s="3" customFormat="1" ht="12.95" customHeight="1" x14ac:dyDescent="0.2">
      <c r="A70" s="29" t="s">
        <v>202</v>
      </c>
      <c r="B70" s="33"/>
      <c r="C70" s="33"/>
      <c r="D70" s="49" t="s">
        <v>271</v>
      </c>
      <c r="E70" s="115" t="str">
        <f>VLOOKUP(D70,'[6]Plan Report'!$B$47:$C$59,2,0)</f>
        <v>8 У</v>
      </c>
      <c r="F70" s="49"/>
      <c r="G70" s="66"/>
      <c r="H70" s="65" t="s">
        <v>281</v>
      </c>
      <c r="I70" s="29" t="s">
        <v>209</v>
      </c>
      <c r="J70" s="29" t="s">
        <v>210</v>
      </c>
      <c r="K70" s="67" t="s">
        <v>277</v>
      </c>
      <c r="L70" s="32" t="s">
        <v>206</v>
      </c>
      <c r="M70" s="33" t="s">
        <v>207</v>
      </c>
      <c r="N70" s="29"/>
      <c r="O70" s="68">
        <v>85</v>
      </c>
      <c r="P70" s="29">
        <v>230000000</v>
      </c>
      <c r="Q70" s="29" t="s">
        <v>190</v>
      </c>
      <c r="R70" s="29" t="s">
        <v>122</v>
      </c>
      <c r="S70" s="29" t="s">
        <v>123</v>
      </c>
      <c r="T70" s="29">
        <v>230000000</v>
      </c>
      <c r="U70" s="29" t="s">
        <v>200</v>
      </c>
      <c r="V70" s="29"/>
      <c r="W70" s="29"/>
      <c r="X70" s="29" t="s">
        <v>127</v>
      </c>
      <c r="Y70" s="29" t="s">
        <v>128</v>
      </c>
      <c r="Z70" s="68">
        <v>0</v>
      </c>
      <c r="AA70" s="68">
        <v>100</v>
      </c>
      <c r="AB70" s="68">
        <v>0</v>
      </c>
      <c r="AC70" s="32"/>
      <c r="AD70" s="49" t="s">
        <v>130</v>
      </c>
      <c r="AE70" s="69"/>
      <c r="AF70" s="69"/>
      <c r="AG70" s="70">
        <v>9516765</v>
      </c>
      <c r="AH70" s="70">
        <f>AG70*1.12</f>
        <v>10658776.800000001</v>
      </c>
      <c r="AI70" s="71"/>
      <c r="AJ70" s="71"/>
      <c r="AK70" s="70">
        <v>9516765</v>
      </c>
      <c r="AL70" s="70">
        <f>AK70*1.12</f>
        <v>10658776.800000001</v>
      </c>
      <c r="AM70" s="71"/>
      <c r="AN70" s="71"/>
      <c r="AO70" s="70">
        <v>9516765</v>
      </c>
      <c r="AP70" s="70">
        <f>AO70*1.12</f>
        <v>10658776.800000001</v>
      </c>
      <c r="AQ70" s="69"/>
      <c r="AR70" s="69"/>
      <c r="AS70" s="69"/>
      <c r="AT70" s="69"/>
      <c r="AU70" s="69"/>
      <c r="AV70" s="69"/>
      <c r="AW70" s="69"/>
      <c r="AX70" s="71"/>
      <c r="AY70" s="71"/>
      <c r="AZ70" s="72">
        <f t="shared" si="101"/>
        <v>28550295</v>
      </c>
      <c r="BA70" s="63">
        <f t="shared" si="102"/>
        <v>31976330.400000002</v>
      </c>
      <c r="BB70" s="29" t="s">
        <v>140</v>
      </c>
      <c r="BC70" s="29" t="s">
        <v>212</v>
      </c>
      <c r="BD70" s="29" t="s">
        <v>211</v>
      </c>
      <c r="BE70" s="49"/>
      <c r="BF70" s="76"/>
      <c r="BG70" s="29"/>
      <c r="BH70" s="77"/>
      <c r="BI70" s="77"/>
      <c r="BJ70" s="29"/>
      <c r="BK70" s="29"/>
      <c r="BL70" s="29"/>
      <c r="BM70" s="29"/>
    </row>
    <row r="71" spans="1:70" s="64" customFormat="1" ht="12.95" customHeight="1" x14ac:dyDescent="0.2">
      <c r="A71" s="29" t="s">
        <v>202</v>
      </c>
      <c r="B71" s="79"/>
      <c r="C71" s="79"/>
      <c r="D71" s="66">
        <v>22600003</v>
      </c>
      <c r="E71" s="115" t="s">
        <v>284</v>
      </c>
      <c r="F71" s="49"/>
      <c r="G71" s="79"/>
      <c r="H71" s="79" t="s">
        <v>282</v>
      </c>
      <c r="I71" s="29" t="s">
        <v>213</v>
      </c>
      <c r="J71" s="29" t="s">
        <v>214</v>
      </c>
      <c r="K71" s="67" t="s">
        <v>214</v>
      </c>
      <c r="L71" s="78" t="s">
        <v>117</v>
      </c>
      <c r="M71" s="79"/>
      <c r="N71" s="79"/>
      <c r="O71" s="68">
        <v>75</v>
      </c>
      <c r="P71" s="29" t="s">
        <v>124</v>
      </c>
      <c r="Q71" s="29" t="s">
        <v>199</v>
      </c>
      <c r="R71" s="29" t="s">
        <v>122</v>
      </c>
      <c r="S71" s="29" t="s">
        <v>123</v>
      </c>
      <c r="T71" s="29">
        <v>230000000</v>
      </c>
      <c r="U71" s="29" t="s">
        <v>216</v>
      </c>
      <c r="V71" s="79"/>
      <c r="W71" s="79"/>
      <c r="X71" s="29" t="s">
        <v>127</v>
      </c>
      <c r="Y71" s="29" t="s">
        <v>128</v>
      </c>
      <c r="Z71" s="68">
        <v>0</v>
      </c>
      <c r="AA71" s="68">
        <v>100</v>
      </c>
      <c r="AB71" s="68">
        <v>0</v>
      </c>
      <c r="AC71" s="131"/>
      <c r="AD71" s="49" t="s">
        <v>130</v>
      </c>
      <c r="AE71" s="79"/>
      <c r="AF71" s="79"/>
      <c r="AG71" s="70">
        <v>119913049</v>
      </c>
      <c r="AH71" s="70">
        <f t="shared" ref="AH71:AH72" si="103">AG71*1.12</f>
        <v>134302614.88000003</v>
      </c>
      <c r="AI71" s="79"/>
      <c r="AJ71" s="79"/>
      <c r="AK71" s="70">
        <v>124709576</v>
      </c>
      <c r="AL71" s="70">
        <f t="shared" ref="AL71:AL72" si="104">AK71*1.12</f>
        <v>139674725.12</v>
      </c>
      <c r="AM71" s="79"/>
      <c r="AN71" s="79"/>
      <c r="AO71" s="70">
        <v>129697950</v>
      </c>
      <c r="AP71" s="70">
        <f t="shared" ref="AP71:AP72" si="105">AO71*1.12</f>
        <v>145261704</v>
      </c>
      <c r="AQ71" s="79"/>
      <c r="AR71" s="79"/>
      <c r="AS71" s="79"/>
      <c r="AT71" s="79"/>
      <c r="AU71" s="79"/>
      <c r="AV71" s="79"/>
      <c r="AW71" s="79"/>
      <c r="AX71" s="79"/>
      <c r="AY71" s="79"/>
      <c r="AZ71" s="72">
        <f t="shared" si="101"/>
        <v>374320575</v>
      </c>
      <c r="BA71" s="63">
        <f t="shared" si="102"/>
        <v>419239044.00000006</v>
      </c>
      <c r="BB71" s="29" t="s">
        <v>140</v>
      </c>
      <c r="BC71" s="29" t="s">
        <v>217</v>
      </c>
      <c r="BD71" s="29" t="s">
        <v>215</v>
      </c>
      <c r="BE71" s="79"/>
      <c r="BF71" s="79"/>
      <c r="BG71" s="79"/>
      <c r="BH71" s="79"/>
      <c r="BI71" s="79"/>
      <c r="BJ71" s="79"/>
      <c r="BK71" s="79"/>
      <c r="BL71" s="79"/>
      <c r="BM71" s="79"/>
    </row>
    <row r="72" spans="1:70" s="64" customFormat="1" ht="12.95" customHeight="1" x14ac:dyDescent="0.2">
      <c r="A72" s="29" t="s">
        <v>202</v>
      </c>
      <c r="B72" s="79"/>
      <c r="C72" s="79"/>
      <c r="D72" s="49" t="s">
        <v>272</v>
      </c>
      <c r="E72" s="115" t="str">
        <f>VLOOKUP(D72,'[6]Plan Report'!$B$47:$C$59,2,0)</f>
        <v>1 У</v>
      </c>
      <c r="F72" s="49"/>
      <c r="G72" s="79"/>
      <c r="H72" s="79" t="s">
        <v>283</v>
      </c>
      <c r="I72" s="29" t="s">
        <v>218</v>
      </c>
      <c r="J72" s="29" t="s">
        <v>219</v>
      </c>
      <c r="K72" s="67" t="s">
        <v>219</v>
      </c>
      <c r="L72" s="78" t="s">
        <v>117</v>
      </c>
      <c r="M72" s="79"/>
      <c r="N72" s="79"/>
      <c r="O72" s="68">
        <v>100</v>
      </c>
      <c r="P72" s="29">
        <v>230000000</v>
      </c>
      <c r="Q72" s="29" t="s">
        <v>199</v>
      </c>
      <c r="R72" s="29" t="s">
        <v>122</v>
      </c>
      <c r="S72" s="29" t="s">
        <v>123</v>
      </c>
      <c r="T72" s="29">
        <v>230000000</v>
      </c>
      <c r="U72" s="29" t="s">
        <v>200</v>
      </c>
      <c r="V72" s="79"/>
      <c r="W72" s="79"/>
      <c r="X72" s="29" t="s">
        <v>127</v>
      </c>
      <c r="Y72" s="29" t="s">
        <v>128</v>
      </c>
      <c r="Z72" s="68">
        <v>0</v>
      </c>
      <c r="AA72" s="68">
        <v>100</v>
      </c>
      <c r="AB72" s="68">
        <v>0</v>
      </c>
      <c r="AC72" s="131"/>
      <c r="AD72" s="49" t="s">
        <v>130</v>
      </c>
      <c r="AE72" s="79"/>
      <c r="AF72" s="79"/>
      <c r="AG72" s="70">
        <v>12818949</v>
      </c>
      <c r="AH72" s="70">
        <f t="shared" si="103"/>
        <v>14357222.880000001</v>
      </c>
      <c r="AI72" s="79"/>
      <c r="AJ72" s="79"/>
      <c r="AK72" s="70">
        <v>13331710</v>
      </c>
      <c r="AL72" s="70">
        <f t="shared" si="104"/>
        <v>14931515.200000001</v>
      </c>
      <c r="AM72" s="79"/>
      <c r="AN72" s="79"/>
      <c r="AO72" s="70">
        <v>13864980</v>
      </c>
      <c r="AP72" s="70">
        <f t="shared" si="105"/>
        <v>15528777.600000001</v>
      </c>
      <c r="AQ72" s="79"/>
      <c r="AR72" s="79"/>
      <c r="AS72" s="79"/>
      <c r="AT72" s="79"/>
      <c r="AU72" s="79"/>
      <c r="AV72" s="79"/>
      <c r="AW72" s="79"/>
      <c r="AX72" s="79"/>
      <c r="AY72" s="79"/>
      <c r="AZ72" s="72">
        <f t="shared" si="101"/>
        <v>40015639</v>
      </c>
      <c r="BA72" s="63">
        <f t="shared" si="102"/>
        <v>44817515.680000007</v>
      </c>
      <c r="BB72" s="29" t="s">
        <v>140</v>
      </c>
      <c r="BC72" s="29" t="s">
        <v>221</v>
      </c>
      <c r="BD72" s="29" t="s">
        <v>220</v>
      </c>
      <c r="BE72" s="79"/>
      <c r="BF72" s="79"/>
      <c r="BG72" s="79"/>
      <c r="BH72" s="79"/>
      <c r="BI72" s="79"/>
      <c r="BJ72" s="79"/>
      <c r="BK72" s="79"/>
      <c r="BL72" s="79"/>
      <c r="BM72" s="79"/>
    </row>
    <row r="73" spans="1:70" s="64" customFormat="1" ht="12.95" customHeight="1" x14ac:dyDescent="0.2">
      <c r="A73" s="29" t="s">
        <v>222</v>
      </c>
      <c r="B73" s="79"/>
      <c r="C73" s="79"/>
      <c r="D73" s="66">
        <v>22600005</v>
      </c>
      <c r="E73" s="115" t="s">
        <v>283</v>
      </c>
      <c r="F73" s="49"/>
      <c r="G73" s="79"/>
      <c r="H73" s="79" t="s">
        <v>284</v>
      </c>
      <c r="I73" s="105" t="s">
        <v>223</v>
      </c>
      <c r="J73" s="105" t="s">
        <v>224</v>
      </c>
      <c r="K73" s="105" t="s">
        <v>224</v>
      </c>
      <c r="L73" s="78" t="s">
        <v>117</v>
      </c>
      <c r="M73" s="82"/>
      <c r="N73" s="78"/>
      <c r="O73" s="78">
        <v>100</v>
      </c>
      <c r="P73" s="80" t="s">
        <v>124</v>
      </c>
      <c r="Q73" s="80" t="s">
        <v>190</v>
      </c>
      <c r="R73" s="44" t="s">
        <v>137</v>
      </c>
      <c r="S73" s="80" t="s">
        <v>123</v>
      </c>
      <c r="T73" s="80" t="s">
        <v>124</v>
      </c>
      <c r="U73" s="81" t="s">
        <v>216</v>
      </c>
      <c r="V73" s="82"/>
      <c r="W73" s="83"/>
      <c r="X73" s="82" t="s">
        <v>127</v>
      </c>
      <c r="Y73" s="82" t="s">
        <v>128</v>
      </c>
      <c r="Z73" s="84">
        <v>0</v>
      </c>
      <c r="AA73" s="84">
        <v>100</v>
      </c>
      <c r="AB73" s="84">
        <v>0</v>
      </c>
      <c r="AC73" s="78"/>
      <c r="AD73" s="49" t="s">
        <v>130</v>
      </c>
      <c r="AE73" s="85">
        <v>1</v>
      </c>
      <c r="AF73" s="86">
        <v>759841076.47000003</v>
      </c>
      <c r="AG73" s="86">
        <v>759841076.47000003</v>
      </c>
      <c r="AH73" s="87">
        <v>851022005.64640009</v>
      </c>
      <c r="AI73" s="85">
        <v>1</v>
      </c>
      <c r="AJ73" s="86">
        <v>781792655.38999999</v>
      </c>
      <c r="AK73" s="86">
        <v>781792655.38999999</v>
      </c>
      <c r="AL73" s="87">
        <v>875607774.03680003</v>
      </c>
      <c r="AM73" s="85">
        <v>1</v>
      </c>
      <c r="AN73" s="86">
        <v>804622297.48000002</v>
      </c>
      <c r="AO73" s="86">
        <v>804622297.48000002</v>
      </c>
      <c r="AP73" s="87">
        <v>901176973.17760015</v>
      </c>
      <c r="AQ73" s="85"/>
      <c r="AR73" s="86"/>
      <c r="AS73" s="86"/>
      <c r="AT73" s="87"/>
      <c r="AU73" s="85"/>
      <c r="AV73" s="86"/>
      <c r="AW73" s="86"/>
      <c r="AX73" s="87"/>
      <c r="AY73" s="82"/>
      <c r="AZ73" s="87">
        <v>0</v>
      </c>
      <c r="BA73" s="63">
        <f t="shared" si="102"/>
        <v>0</v>
      </c>
      <c r="BB73" s="88" t="s">
        <v>140</v>
      </c>
      <c r="BC73" s="89" t="s">
        <v>226</v>
      </c>
      <c r="BD73" s="89" t="s">
        <v>225</v>
      </c>
      <c r="BE73" s="81"/>
      <c r="BF73" s="81"/>
      <c r="BG73" s="81"/>
      <c r="BH73" s="81"/>
      <c r="BI73" s="81"/>
      <c r="BJ73" s="81"/>
      <c r="BK73" s="81"/>
      <c r="BL73" s="81"/>
      <c r="BM73" s="81"/>
    </row>
    <row r="74" spans="1:70" s="121" customFormat="1" ht="12.95" customHeight="1" x14ac:dyDescent="0.2">
      <c r="A74" s="29" t="s">
        <v>222</v>
      </c>
      <c r="B74" s="132"/>
      <c r="C74" s="132"/>
      <c r="D74" s="66">
        <v>22600005</v>
      </c>
      <c r="E74" s="115" t="s">
        <v>348</v>
      </c>
      <c r="F74" s="49"/>
      <c r="G74" s="132"/>
      <c r="H74" s="132" t="s">
        <v>284</v>
      </c>
      <c r="I74" s="117" t="s">
        <v>223</v>
      </c>
      <c r="J74" s="117" t="s">
        <v>224</v>
      </c>
      <c r="K74" s="117" t="s">
        <v>224</v>
      </c>
      <c r="L74" s="133" t="s">
        <v>117</v>
      </c>
      <c r="M74" s="32"/>
      <c r="N74" s="133"/>
      <c r="O74" s="133">
        <v>100</v>
      </c>
      <c r="P74" s="134" t="s">
        <v>124</v>
      </c>
      <c r="Q74" s="134" t="s">
        <v>190</v>
      </c>
      <c r="R74" s="135" t="s">
        <v>122</v>
      </c>
      <c r="S74" s="134" t="s">
        <v>123</v>
      </c>
      <c r="T74" s="134" t="s">
        <v>124</v>
      </c>
      <c r="U74" s="118" t="s">
        <v>216</v>
      </c>
      <c r="V74" s="32"/>
      <c r="W74" s="67"/>
      <c r="X74" s="32" t="s">
        <v>127</v>
      </c>
      <c r="Y74" s="32" t="s">
        <v>128</v>
      </c>
      <c r="Z74" s="68">
        <v>0</v>
      </c>
      <c r="AA74" s="68">
        <v>100</v>
      </c>
      <c r="AB74" s="68">
        <v>0</v>
      </c>
      <c r="AC74" s="133"/>
      <c r="AD74" s="49" t="s">
        <v>130</v>
      </c>
      <c r="AE74" s="49">
        <v>1</v>
      </c>
      <c r="AF74" s="49">
        <v>759841076.47000003</v>
      </c>
      <c r="AG74" s="49">
        <v>759841076.47000003</v>
      </c>
      <c r="AH74" s="49">
        <v>851022005.64640009</v>
      </c>
      <c r="AI74" s="85">
        <v>1</v>
      </c>
      <c r="AJ74" s="136">
        <v>781792655.38999999</v>
      </c>
      <c r="AK74" s="136">
        <v>781792655.38999999</v>
      </c>
      <c r="AL74" s="137">
        <v>875607774.03680003</v>
      </c>
      <c r="AM74" s="85">
        <v>1</v>
      </c>
      <c r="AN74" s="136">
        <v>804622297.48000002</v>
      </c>
      <c r="AO74" s="136">
        <v>804622297.48000002</v>
      </c>
      <c r="AP74" s="137">
        <v>901176973.17760015</v>
      </c>
      <c r="AQ74" s="85"/>
      <c r="AR74" s="136"/>
      <c r="AS74" s="136"/>
      <c r="AT74" s="137"/>
      <c r="AU74" s="85"/>
      <c r="AV74" s="136"/>
      <c r="AW74" s="136"/>
      <c r="AX74" s="137"/>
      <c r="AY74" s="85"/>
      <c r="AZ74" s="136">
        <v>0</v>
      </c>
      <c r="BA74" s="136">
        <f t="shared" si="102"/>
        <v>0</v>
      </c>
      <c r="BB74" s="137" t="s">
        <v>140</v>
      </c>
      <c r="BC74" s="29" t="s">
        <v>226</v>
      </c>
      <c r="BD74" s="138" t="s">
        <v>225</v>
      </c>
      <c r="BE74" s="63"/>
      <c r="BF74" s="139"/>
      <c r="BG74" s="89"/>
      <c r="BH74" s="89"/>
      <c r="BI74" s="118"/>
      <c r="BJ74" s="118"/>
      <c r="BK74" s="118"/>
      <c r="BL74" s="118"/>
      <c r="BM74" s="118"/>
      <c r="BN74" s="119"/>
      <c r="BO74" s="120"/>
      <c r="BP74" s="120"/>
      <c r="BQ74" s="120"/>
    </row>
    <row r="75" spans="1:70" s="180" customFormat="1" ht="12.95" customHeight="1" x14ac:dyDescent="0.2">
      <c r="A75" s="189" t="s">
        <v>222</v>
      </c>
      <c r="B75" s="190"/>
      <c r="C75" s="190"/>
      <c r="D75" s="191">
        <v>22600005</v>
      </c>
      <c r="E75" s="192" t="s">
        <v>385</v>
      </c>
      <c r="F75" s="193"/>
      <c r="G75" s="190"/>
      <c r="H75" s="190" t="s">
        <v>284</v>
      </c>
      <c r="I75" s="194" t="s">
        <v>223</v>
      </c>
      <c r="J75" s="194" t="s">
        <v>224</v>
      </c>
      <c r="K75" s="194" t="s">
        <v>224</v>
      </c>
      <c r="L75" s="195" t="s">
        <v>117</v>
      </c>
      <c r="M75" s="189"/>
      <c r="N75" s="195"/>
      <c r="O75" s="195">
        <v>100</v>
      </c>
      <c r="P75" s="194" t="s">
        <v>124</v>
      </c>
      <c r="Q75" s="194" t="s">
        <v>190</v>
      </c>
      <c r="R75" s="196" t="s">
        <v>127</v>
      </c>
      <c r="S75" s="194" t="s">
        <v>123</v>
      </c>
      <c r="T75" s="194" t="s">
        <v>124</v>
      </c>
      <c r="U75" s="194" t="s">
        <v>216</v>
      </c>
      <c r="V75" s="189"/>
      <c r="W75" s="189"/>
      <c r="X75" s="197" t="s">
        <v>386</v>
      </c>
      <c r="Y75" s="189" t="s">
        <v>128</v>
      </c>
      <c r="Z75" s="198">
        <v>0</v>
      </c>
      <c r="AA75" s="198">
        <v>100</v>
      </c>
      <c r="AB75" s="198">
        <v>0</v>
      </c>
      <c r="AC75" s="195"/>
      <c r="AD75" s="193" t="s">
        <v>130</v>
      </c>
      <c r="AE75" s="199">
        <v>1</v>
      </c>
      <c r="AF75" s="200">
        <v>569880807.352</v>
      </c>
      <c r="AG75" s="200">
        <v>569880807.352</v>
      </c>
      <c r="AH75" s="201">
        <f>AG75*1.12</f>
        <v>638266504.23424006</v>
      </c>
      <c r="AI75" s="199">
        <v>1</v>
      </c>
      <c r="AJ75" s="202">
        <v>781792655.38999999</v>
      </c>
      <c r="AK75" s="202">
        <v>781792655.38999999</v>
      </c>
      <c r="AL75" s="203">
        <f>AK75*1.12</f>
        <v>875607774.03680003</v>
      </c>
      <c r="AM75" s="199">
        <v>1</v>
      </c>
      <c r="AN75" s="202">
        <v>804622297.48000002</v>
      </c>
      <c r="AO75" s="202">
        <v>804622297.48000002</v>
      </c>
      <c r="AP75" s="203">
        <f>AO75*1.12</f>
        <v>901176973.17760015</v>
      </c>
      <c r="AQ75" s="199"/>
      <c r="AR75" s="202"/>
      <c r="AS75" s="202"/>
      <c r="AT75" s="203"/>
      <c r="AU75" s="199"/>
      <c r="AV75" s="202"/>
      <c r="AW75" s="202"/>
      <c r="AX75" s="203"/>
      <c r="AY75" s="203"/>
      <c r="AZ75" s="201">
        <f>AG75+AK75+AO75+AS75+AW75</f>
        <v>2156295760.2220001</v>
      </c>
      <c r="BA75" s="201">
        <f>AZ75*1.12</f>
        <v>2415051251.4486403</v>
      </c>
      <c r="BB75" s="204" t="s">
        <v>140</v>
      </c>
      <c r="BC75" s="199" t="s">
        <v>226</v>
      </c>
      <c r="BD75" s="199" t="s">
        <v>225</v>
      </c>
      <c r="BE75" s="202"/>
      <c r="BF75" s="202"/>
      <c r="BG75" s="202"/>
      <c r="BH75" s="202"/>
      <c r="BI75" s="202"/>
      <c r="BJ75" s="202"/>
      <c r="BK75" s="202"/>
      <c r="BL75" s="202"/>
      <c r="BM75" s="202"/>
      <c r="BN75" s="199" t="s">
        <v>387</v>
      </c>
      <c r="BO75" s="120"/>
      <c r="BP75" s="120"/>
    </row>
    <row r="76" spans="1:70" s="64" customFormat="1" ht="12.95" customHeight="1" x14ac:dyDescent="0.2">
      <c r="A76" s="29" t="s">
        <v>222</v>
      </c>
      <c r="B76" s="79"/>
      <c r="C76" s="79"/>
      <c r="D76" s="49" t="s">
        <v>273</v>
      </c>
      <c r="E76" s="115" t="str">
        <f>VLOOKUP(D76,'[6]Plan Report'!$B$47:$C$59,2,0)</f>
        <v>4 У</v>
      </c>
      <c r="F76" s="49"/>
      <c r="G76" s="79"/>
      <c r="H76" s="79" t="s">
        <v>285</v>
      </c>
      <c r="I76" s="105" t="s">
        <v>223</v>
      </c>
      <c r="J76" s="105" t="s">
        <v>224</v>
      </c>
      <c r="K76" s="105" t="s">
        <v>224</v>
      </c>
      <c r="L76" s="78" t="s">
        <v>117</v>
      </c>
      <c r="M76" s="82"/>
      <c r="N76" s="78"/>
      <c r="O76" s="78">
        <v>100</v>
      </c>
      <c r="P76" s="80" t="s">
        <v>124</v>
      </c>
      <c r="Q76" s="80" t="s">
        <v>190</v>
      </c>
      <c r="R76" s="44" t="s">
        <v>137</v>
      </c>
      <c r="S76" s="80" t="s">
        <v>123</v>
      </c>
      <c r="T76" s="80" t="s">
        <v>124</v>
      </c>
      <c r="U76" s="81" t="s">
        <v>216</v>
      </c>
      <c r="V76" s="82"/>
      <c r="W76" s="83"/>
      <c r="X76" s="82" t="s">
        <v>127</v>
      </c>
      <c r="Y76" s="82" t="s">
        <v>228</v>
      </c>
      <c r="Z76" s="84">
        <v>0</v>
      </c>
      <c r="AA76" s="84">
        <v>100</v>
      </c>
      <c r="AB76" s="84">
        <v>0</v>
      </c>
      <c r="AC76" s="78"/>
      <c r="AD76" s="49" t="s">
        <v>130</v>
      </c>
      <c r="AE76" s="85">
        <v>1</v>
      </c>
      <c r="AF76" s="86">
        <v>251605603.68000001</v>
      </c>
      <c r="AG76" s="86">
        <v>251605603.68000001</v>
      </c>
      <c r="AH76" s="87">
        <v>281798276.12160003</v>
      </c>
      <c r="AI76" s="85">
        <v>1</v>
      </c>
      <c r="AJ76" s="86">
        <v>251605603.68000001</v>
      </c>
      <c r="AK76" s="86">
        <v>251605603.68000001</v>
      </c>
      <c r="AL76" s="87">
        <v>281798276.12160003</v>
      </c>
      <c r="AM76" s="85"/>
      <c r="AN76" s="86"/>
      <c r="AO76" s="86"/>
      <c r="AP76" s="87">
        <v>0</v>
      </c>
      <c r="AQ76" s="85"/>
      <c r="AR76" s="86"/>
      <c r="AS76" s="86"/>
      <c r="AT76" s="87"/>
      <c r="AU76" s="85"/>
      <c r="AV76" s="86"/>
      <c r="AW76" s="86"/>
      <c r="AX76" s="87"/>
      <c r="AY76" s="82"/>
      <c r="AZ76" s="87">
        <f t="shared" si="101"/>
        <v>503211207.36000001</v>
      </c>
      <c r="BA76" s="63">
        <f t="shared" si="102"/>
        <v>563596552.24320006</v>
      </c>
      <c r="BB76" s="88" t="s">
        <v>140</v>
      </c>
      <c r="BC76" s="89" t="s">
        <v>229</v>
      </c>
      <c r="BD76" s="89" t="s">
        <v>227</v>
      </c>
      <c r="BE76" s="81"/>
      <c r="BF76" s="81"/>
      <c r="BG76" s="81"/>
      <c r="BH76" s="81"/>
      <c r="BI76" s="81"/>
      <c r="BJ76" s="81"/>
      <c r="BK76" s="81"/>
      <c r="BL76" s="81"/>
      <c r="BM76" s="81"/>
    </row>
    <row r="77" spans="1:70" s="64" customFormat="1" ht="12.95" customHeight="1" x14ac:dyDescent="0.2">
      <c r="A77" s="29" t="s">
        <v>222</v>
      </c>
      <c r="B77" s="79"/>
      <c r="C77" s="79"/>
      <c r="D77" s="66">
        <v>22600007</v>
      </c>
      <c r="E77" s="140" t="s">
        <v>281</v>
      </c>
      <c r="F77" s="49"/>
      <c r="G77" s="79"/>
      <c r="H77" s="79" t="s">
        <v>286</v>
      </c>
      <c r="I77" s="105" t="s">
        <v>223</v>
      </c>
      <c r="J77" s="105" t="s">
        <v>224</v>
      </c>
      <c r="K77" s="105" t="s">
        <v>224</v>
      </c>
      <c r="L77" s="82" t="s">
        <v>117</v>
      </c>
      <c r="M77" s="82"/>
      <c r="N77" s="82"/>
      <c r="O77" s="78">
        <v>100</v>
      </c>
      <c r="P77" s="80" t="s">
        <v>124</v>
      </c>
      <c r="Q77" s="80" t="s">
        <v>190</v>
      </c>
      <c r="R77" s="44" t="s">
        <v>137</v>
      </c>
      <c r="S77" s="80" t="s">
        <v>123</v>
      </c>
      <c r="T77" s="80" t="s">
        <v>124</v>
      </c>
      <c r="U77" s="81" t="s">
        <v>216</v>
      </c>
      <c r="V77" s="82"/>
      <c r="W77" s="82"/>
      <c r="X77" s="82" t="s">
        <v>127</v>
      </c>
      <c r="Y77" s="82" t="s">
        <v>128</v>
      </c>
      <c r="Z77" s="84">
        <v>0</v>
      </c>
      <c r="AA77" s="84">
        <v>100</v>
      </c>
      <c r="AB77" s="84">
        <v>0</v>
      </c>
      <c r="AC77" s="82"/>
      <c r="AD77" s="49" t="s">
        <v>130</v>
      </c>
      <c r="AE77" s="91">
        <v>1</v>
      </c>
      <c r="AF77" s="87">
        <v>43260360</v>
      </c>
      <c r="AG77" s="87">
        <v>43260360</v>
      </c>
      <c r="AH77" s="87">
        <v>48451603.200000003</v>
      </c>
      <c r="AI77" s="87">
        <v>1</v>
      </c>
      <c r="AJ77" s="87">
        <v>43260360</v>
      </c>
      <c r="AK77" s="87">
        <v>43260360</v>
      </c>
      <c r="AL77" s="87">
        <v>48451603.200000003</v>
      </c>
      <c r="AM77" s="91">
        <v>1</v>
      </c>
      <c r="AN77" s="87">
        <v>43260360</v>
      </c>
      <c r="AO77" s="87">
        <v>43260360</v>
      </c>
      <c r="AP77" s="87">
        <v>48451603.200000003</v>
      </c>
      <c r="AQ77" s="91"/>
      <c r="AR77" s="92"/>
      <c r="AS77" s="92"/>
      <c r="AT77" s="87"/>
      <c r="AU77" s="91"/>
      <c r="AV77" s="92"/>
      <c r="AW77" s="92"/>
      <c r="AX77" s="87"/>
      <c r="AY77" s="92"/>
      <c r="AZ77" s="87">
        <f t="shared" si="101"/>
        <v>129781080</v>
      </c>
      <c r="BA77" s="63">
        <f>AZ77*1.12</f>
        <v>145354809.60000002</v>
      </c>
      <c r="BB77" s="88" t="s">
        <v>140</v>
      </c>
      <c r="BC77" s="89" t="s">
        <v>231</v>
      </c>
      <c r="BD77" s="89" t="s">
        <v>230</v>
      </c>
      <c r="BE77" s="80"/>
      <c r="BF77" s="82"/>
      <c r="BG77" s="82"/>
      <c r="BH77" s="80"/>
      <c r="BI77" s="82"/>
      <c r="BJ77" s="82"/>
      <c r="BK77" s="80"/>
      <c r="BL77" s="82"/>
      <c r="BM77" s="82"/>
    </row>
    <row r="78" spans="1:70" s="64" customFormat="1" ht="12.95" customHeight="1" x14ac:dyDescent="0.2">
      <c r="A78" s="29" t="s">
        <v>222</v>
      </c>
      <c r="B78" s="79"/>
      <c r="C78" s="79"/>
      <c r="D78" s="49" t="s">
        <v>274</v>
      </c>
      <c r="E78" s="115" t="str">
        <f>VLOOKUP(D78,'[6]Plan Report'!$B$47:$C$59,2,0)</f>
        <v>2 У</v>
      </c>
      <c r="F78" s="49"/>
      <c r="G78" s="79"/>
      <c r="H78" s="79" t="s">
        <v>287</v>
      </c>
      <c r="I78" s="105" t="s">
        <v>223</v>
      </c>
      <c r="J78" s="105" t="s">
        <v>224</v>
      </c>
      <c r="K78" s="105" t="s">
        <v>224</v>
      </c>
      <c r="L78" s="82" t="s">
        <v>117</v>
      </c>
      <c r="M78" s="93"/>
      <c r="N78" s="94"/>
      <c r="O78" s="78">
        <v>100</v>
      </c>
      <c r="P78" s="80" t="s">
        <v>124</v>
      </c>
      <c r="Q78" s="80" t="s">
        <v>190</v>
      </c>
      <c r="R78" s="44" t="s">
        <v>137</v>
      </c>
      <c r="S78" s="80" t="s">
        <v>123</v>
      </c>
      <c r="T78" s="80" t="s">
        <v>124</v>
      </c>
      <c r="U78" s="81" t="s">
        <v>216</v>
      </c>
      <c r="V78" s="94"/>
      <c r="W78" s="94"/>
      <c r="X78" s="82" t="s">
        <v>127</v>
      </c>
      <c r="Y78" s="82" t="s">
        <v>128</v>
      </c>
      <c r="Z78" s="84">
        <v>0</v>
      </c>
      <c r="AA78" s="84">
        <v>100</v>
      </c>
      <c r="AB78" s="84">
        <v>0</v>
      </c>
      <c r="AC78" s="93"/>
      <c r="AD78" s="49" t="s">
        <v>130</v>
      </c>
      <c r="AE78" s="91">
        <v>1</v>
      </c>
      <c r="AF78" s="87">
        <v>38160000</v>
      </c>
      <c r="AG78" s="87">
        <v>38160000</v>
      </c>
      <c r="AH78" s="87">
        <v>42739200.000000007</v>
      </c>
      <c r="AI78" s="87">
        <v>1</v>
      </c>
      <c r="AJ78" s="87">
        <v>38160000</v>
      </c>
      <c r="AK78" s="87">
        <v>38160000</v>
      </c>
      <c r="AL78" s="87">
        <v>42739200.000000007</v>
      </c>
      <c r="AM78" s="91">
        <v>1</v>
      </c>
      <c r="AN78" s="95">
        <v>38160000</v>
      </c>
      <c r="AO78" s="95">
        <v>38160000</v>
      </c>
      <c r="AP78" s="87">
        <v>42739200.000000007</v>
      </c>
      <c r="AQ78" s="96"/>
      <c r="AR78" s="97"/>
      <c r="AS78" s="97"/>
      <c r="AT78" s="87"/>
      <c r="AU78" s="96"/>
      <c r="AV78" s="97"/>
      <c r="AW78" s="97"/>
      <c r="AX78" s="97"/>
      <c r="AY78" s="97"/>
      <c r="AZ78" s="87">
        <v>0</v>
      </c>
      <c r="BA78" s="63">
        <f t="shared" si="102"/>
        <v>0</v>
      </c>
      <c r="BB78" s="88" t="s">
        <v>140</v>
      </c>
      <c r="BC78" s="89" t="s">
        <v>233</v>
      </c>
      <c r="BD78" s="89" t="s">
        <v>232</v>
      </c>
      <c r="BE78" s="98"/>
      <c r="BF78" s="94"/>
      <c r="BG78" s="94"/>
      <c r="BH78" s="98"/>
      <c r="BI78" s="94"/>
      <c r="BJ78" s="94"/>
      <c r="BK78" s="98"/>
      <c r="BL78" s="94"/>
      <c r="BM78" s="94"/>
    </row>
    <row r="79" spans="1:70" s="121" customFormat="1" ht="12.95" customHeight="1" x14ac:dyDescent="0.2">
      <c r="A79" s="29" t="s">
        <v>222</v>
      </c>
      <c r="B79" s="132"/>
      <c r="C79" s="132"/>
      <c r="D79" s="49" t="s">
        <v>274</v>
      </c>
      <c r="E79" s="115" t="s">
        <v>349</v>
      </c>
      <c r="F79" s="49"/>
      <c r="G79" s="132"/>
      <c r="H79" s="132" t="s">
        <v>287</v>
      </c>
      <c r="I79" s="117" t="s">
        <v>223</v>
      </c>
      <c r="J79" s="117" t="s">
        <v>224</v>
      </c>
      <c r="K79" s="117" t="s">
        <v>224</v>
      </c>
      <c r="L79" s="32" t="s">
        <v>321</v>
      </c>
      <c r="M79" s="50" t="s">
        <v>322</v>
      </c>
      <c r="N79" s="122"/>
      <c r="O79" s="133">
        <v>100</v>
      </c>
      <c r="P79" s="134" t="s">
        <v>124</v>
      </c>
      <c r="Q79" s="134" t="s">
        <v>190</v>
      </c>
      <c r="R79" s="135" t="s">
        <v>122</v>
      </c>
      <c r="S79" s="134" t="s">
        <v>123</v>
      </c>
      <c r="T79" s="134" t="s">
        <v>124</v>
      </c>
      <c r="U79" s="118" t="s">
        <v>216</v>
      </c>
      <c r="V79" s="122"/>
      <c r="W79" s="122"/>
      <c r="X79" s="32" t="s">
        <v>127</v>
      </c>
      <c r="Y79" s="32" t="s">
        <v>128</v>
      </c>
      <c r="Z79" s="68">
        <v>0</v>
      </c>
      <c r="AA79" s="68">
        <v>100</v>
      </c>
      <c r="AB79" s="68">
        <v>0</v>
      </c>
      <c r="AC79" s="50"/>
      <c r="AD79" s="49" t="s">
        <v>130</v>
      </c>
      <c r="AE79" s="49">
        <v>1</v>
      </c>
      <c r="AF79" s="49">
        <v>38160000</v>
      </c>
      <c r="AG79" s="49">
        <v>38160000</v>
      </c>
      <c r="AH79" s="49">
        <v>42739200.000000007</v>
      </c>
      <c r="AI79" s="141">
        <v>1</v>
      </c>
      <c r="AJ79" s="137">
        <v>38160000</v>
      </c>
      <c r="AK79" s="137">
        <v>38160000</v>
      </c>
      <c r="AL79" s="137">
        <v>42739200.000000007</v>
      </c>
      <c r="AM79" s="137">
        <v>1</v>
      </c>
      <c r="AN79" s="137">
        <v>38160000</v>
      </c>
      <c r="AO79" s="137">
        <v>38160000</v>
      </c>
      <c r="AP79" s="137">
        <v>42739200.000000007</v>
      </c>
      <c r="AQ79" s="141"/>
      <c r="AR79" s="142"/>
      <c r="AS79" s="142"/>
      <c r="AT79" s="137"/>
      <c r="AU79" s="143"/>
      <c r="AV79" s="144"/>
      <c r="AW79" s="144"/>
      <c r="AX79" s="137"/>
      <c r="AY79" s="143"/>
      <c r="AZ79" s="144">
        <f t="shared" si="101"/>
        <v>114480000</v>
      </c>
      <c r="BA79" s="144">
        <f t="shared" si="102"/>
        <v>128217600.00000001</v>
      </c>
      <c r="BB79" s="144" t="s">
        <v>140</v>
      </c>
      <c r="BC79" s="144" t="s">
        <v>233</v>
      </c>
      <c r="BD79" s="137" t="s">
        <v>232</v>
      </c>
      <c r="BE79" s="63"/>
      <c r="BF79" s="139"/>
      <c r="BG79" s="89"/>
      <c r="BH79" s="89"/>
      <c r="BI79" s="114"/>
      <c r="BJ79" s="122"/>
      <c r="BK79" s="122"/>
      <c r="BL79" s="114"/>
      <c r="BM79" s="122"/>
      <c r="BN79" s="123"/>
      <c r="BO79" s="124"/>
      <c r="BP79" s="125"/>
      <c r="BQ79" s="125"/>
      <c r="BR79" s="126"/>
    </row>
    <row r="80" spans="1:70" s="64" customFormat="1" ht="12.95" customHeight="1" x14ac:dyDescent="0.2">
      <c r="A80" s="29" t="s">
        <v>222</v>
      </c>
      <c r="B80" s="79"/>
      <c r="C80" s="79"/>
      <c r="D80" s="66">
        <v>22600009</v>
      </c>
      <c r="E80" s="115" t="s">
        <v>327</v>
      </c>
      <c r="F80" s="49"/>
      <c r="G80" s="79"/>
      <c r="H80" s="79" t="s">
        <v>288</v>
      </c>
      <c r="I80" s="105" t="s">
        <v>234</v>
      </c>
      <c r="J80" s="105" t="s">
        <v>235</v>
      </c>
      <c r="K80" s="105" t="s">
        <v>235</v>
      </c>
      <c r="L80" s="82" t="s">
        <v>117</v>
      </c>
      <c r="M80" s="93"/>
      <c r="N80" s="94"/>
      <c r="O80" s="78">
        <v>100</v>
      </c>
      <c r="P80" s="80" t="s">
        <v>124</v>
      </c>
      <c r="Q80" s="80" t="s">
        <v>190</v>
      </c>
      <c r="R80" s="44" t="s">
        <v>137</v>
      </c>
      <c r="S80" s="80" t="s">
        <v>123</v>
      </c>
      <c r="T80" s="80" t="s">
        <v>124</v>
      </c>
      <c r="U80" s="81" t="s">
        <v>200</v>
      </c>
      <c r="V80" s="94"/>
      <c r="W80" s="94"/>
      <c r="X80" s="82" t="s">
        <v>127</v>
      </c>
      <c r="Y80" s="82" t="s">
        <v>128</v>
      </c>
      <c r="Z80" s="84">
        <v>0</v>
      </c>
      <c r="AA80" s="84">
        <v>100</v>
      </c>
      <c r="AB80" s="84">
        <v>0</v>
      </c>
      <c r="AC80" s="93"/>
      <c r="AD80" s="49" t="s">
        <v>130</v>
      </c>
      <c r="AE80" s="91">
        <v>1</v>
      </c>
      <c r="AF80" s="87">
        <v>11317835.52</v>
      </c>
      <c r="AG80" s="87">
        <v>11317835.52</v>
      </c>
      <c r="AH80" s="87">
        <v>12675975.782400001</v>
      </c>
      <c r="AI80" s="87">
        <v>1</v>
      </c>
      <c r="AJ80" s="87">
        <v>11317835.52</v>
      </c>
      <c r="AK80" s="87">
        <v>11317835.52</v>
      </c>
      <c r="AL80" s="87">
        <v>12675975.782400001</v>
      </c>
      <c r="AM80" s="91">
        <v>1</v>
      </c>
      <c r="AN80" s="87">
        <v>11317835.52</v>
      </c>
      <c r="AO80" s="87">
        <v>11317835.52</v>
      </c>
      <c r="AP80" s="87">
        <v>12675975.782400001</v>
      </c>
      <c r="AQ80" s="96"/>
      <c r="AR80" s="97"/>
      <c r="AS80" s="97"/>
      <c r="AT80" s="87"/>
      <c r="AU80" s="96"/>
      <c r="AV80" s="97"/>
      <c r="AW80" s="97"/>
      <c r="AX80" s="97"/>
      <c r="AY80" s="97"/>
      <c r="AZ80" s="87">
        <f t="shared" si="101"/>
        <v>33953506.560000002</v>
      </c>
      <c r="BA80" s="63">
        <f t="shared" si="102"/>
        <v>38027927.347200006</v>
      </c>
      <c r="BB80" s="88" t="s">
        <v>140</v>
      </c>
      <c r="BC80" s="90" t="s">
        <v>237</v>
      </c>
      <c r="BD80" s="89" t="s">
        <v>236</v>
      </c>
      <c r="BE80" s="98"/>
      <c r="BF80" s="94"/>
      <c r="BG80" s="94"/>
      <c r="BH80" s="98"/>
      <c r="BI80" s="94"/>
      <c r="BJ80" s="94"/>
      <c r="BK80" s="98"/>
      <c r="BL80" s="94"/>
      <c r="BM80" s="94"/>
    </row>
    <row r="81" spans="1:68" s="64" customFormat="1" ht="12.95" customHeight="1" x14ac:dyDescent="0.2">
      <c r="A81" s="29" t="s">
        <v>222</v>
      </c>
      <c r="B81" s="79"/>
      <c r="C81" s="79"/>
      <c r="D81" s="49" t="s">
        <v>275</v>
      </c>
      <c r="E81" s="115" t="str">
        <f>VLOOKUP(D81,'[6]Plan Report'!$B$47:$C$59,2,0)</f>
        <v>11 У</v>
      </c>
      <c r="F81" s="49"/>
      <c r="G81" s="79"/>
      <c r="H81" s="79" t="s">
        <v>289</v>
      </c>
      <c r="I81" s="105" t="s">
        <v>234</v>
      </c>
      <c r="J81" s="105" t="s">
        <v>235</v>
      </c>
      <c r="K81" s="105" t="s">
        <v>235</v>
      </c>
      <c r="L81" s="82" t="s">
        <v>117</v>
      </c>
      <c r="M81" s="93"/>
      <c r="N81" s="94"/>
      <c r="O81" s="78">
        <v>100</v>
      </c>
      <c r="P81" s="80" t="s">
        <v>124</v>
      </c>
      <c r="Q81" s="80" t="s">
        <v>190</v>
      </c>
      <c r="R81" s="44" t="s">
        <v>137</v>
      </c>
      <c r="S81" s="80" t="s">
        <v>123</v>
      </c>
      <c r="T81" s="80" t="s">
        <v>124</v>
      </c>
      <c r="U81" s="81" t="s">
        <v>216</v>
      </c>
      <c r="V81" s="94"/>
      <c r="W81" s="94"/>
      <c r="X81" s="82" t="s">
        <v>127</v>
      </c>
      <c r="Y81" s="82" t="s">
        <v>128</v>
      </c>
      <c r="Z81" s="84">
        <v>0</v>
      </c>
      <c r="AA81" s="84">
        <v>100</v>
      </c>
      <c r="AB81" s="84">
        <v>0</v>
      </c>
      <c r="AC81" s="93"/>
      <c r="AD81" s="49" t="s">
        <v>130</v>
      </c>
      <c r="AE81" s="91">
        <v>1</v>
      </c>
      <c r="AF81" s="87">
        <v>9856979.1600000001</v>
      </c>
      <c r="AG81" s="87">
        <v>9856979.1600000001</v>
      </c>
      <c r="AH81" s="87">
        <v>11039816.659200002</v>
      </c>
      <c r="AI81" s="87">
        <v>1</v>
      </c>
      <c r="AJ81" s="87">
        <v>9856979.1600000001</v>
      </c>
      <c r="AK81" s="87">
        <v>9856979.1600000001</v>
      </c>
      <c r="AL81" s="87">
        <v>11039816.659200002</v>
      </c>
      <c r="AM81" s="91">
        <v>1</v>
      </c>
      <c r="AN81" s="87">
        <v>9856979.1600000001</v>
      </c>
      <c r="AO81" s="87">
        <v>9856979.1600000001</v>
      </c>
      <c r="AP81" s="87">
        <v>11039816.659200002</v>
      </c>
      <c r="AQ81" s="96"/>
      <c r="AR81" s="97"/>
      <c r="AS81" s="97"/>
      <c r="AT81" s="87"/>
      <c r="AU81" s="96"/>
      <c r="AV81" s="97"/>
      <c r="AW81" s="97"/>
      <c r="AX81" s="97"/>
      <c r="AY81" s="97"/>
      <c r="AZ81" s="87">
        <f t="shared" si="101"/>
        <v>29570937.48</v>
      </c>
      <c r="BA81" s="63">
        <f t="shared" si="102"/>
        <v>33119449.977600005</v>
      </c>
      <c r="BB81" s="88" t="s">
        <v>140</v>
      </c>
      <c r="BC81" s="90" t="s">
        <v>239</v>
      </c>
      <c r="BD81" s="89" t="s">
        <v>238</v>
      </c>
      <c r="BE81" s="98"/>
      <c r="BF81" s="94"/>
      <c r="BG81" s="94"/>
      <c r="BH81" s="98"/>
      <c r="BI81" s="94"/>
      <c r="BJ81" s="94"/>
      <c r="BK81" s="98"/>
      <c r="BL81" s="94"/>
      <c r="BM81" s="94"/>
    </row>
    <row r="82" spans="1:68" s="64" customFormat="1" ht="12.95" customHeight="1" x14ac:dyDescent="0.2">
      <c r="A82" s="29" t="s">
        <v>328</v>
      </c>
      <c r="B82" s="79"/>
      <c r="C82" s="79"/>
      <c r="D82" s="49"/>
      <c r="E82" s="49" t="s">
        <v>288</v>
      </c>
      <c r="F82" s="49"/>
      <c r="G82" s="79"/>
      <c r="H82" s="79"/>
      <c r="I82" s="105" t="s">
        <v>308</v>
      </c>
      <c r="J82" s="105" t="s">
        <v>310</v>
      </c>
      <c r="K82" s="105" t="s">
        <v>311</v>
      </c>
      <c r="L82" s="82" t="s">
        <v>206</v>
      </c>
      <c r="M82" s="93" t="s">
        <v>312</v>
      </c>
      <c r="N82" s="94"/>
      <c r="O82" s="78" t="s">
        <v>313</v>
      </c>
      <c r="P82" s="80" t="s">
        <v>124</v>
      </c>
      <c r="Q82" s="80" t="s">
        <v>314</v>
      </c>
      <c r="R82" s="44" t="s">
        <v>315</v>
      </c>
      <c r="S82" s="80" t="s">
        <v>123</v>
      </c>
      <c r="T82" s="80" t="s">
        <v>124</v>
      </c>
      <c r="U82" s="81" t="s">
        <v>314</v>
      </c>
      <c r="V82" s="94"/>
      <c r="W82" s="94"/>
      <c r="X82" s="82" t="s">
        <v>316</v>
      </c>
      <c r="Y82" s="82" t="s">
        <v>317</v>
      </c>
      <c r="Z82" s="84" t="s">
        <v>82</v>
      </c>
      <c r="AA82" s="84" t="s">
        <v>318</v>
      </c>
      <c r="AB82" s="84" t="s">
        <v>319</v>
      </c>
      <c r="AC82" s="93"/>
      <c r="AD82" s="49" t="s">
        <v>130</v>
      </c>
      <c r="AE82" s="91"/>
      <c r="AF82" s="87"/>
      <c r="AG82" s="87">
        <v>17383200</v>
      </c>
      <c r="AH82" s="87">
        <v>19469184</v>
      </c>
      <c r="AI82" s="87">
        <v>1</v>
      </c>
      <c r="AJ82" s="87"/>
      <c r="AK82" s="87">
        <v>58639100</v>
      </c>
      <c r="AL82" s="87">
        <v>65675792.000000007</v>
      </c>
      <c r="AM82" s="91">
        <v>1</v>
      </c>
      <c r="AN82" s="87"/>
      <c r="AO82" s="87">
        <v>60984300</v>
      </c>
      <c r="AP82" s="87">
        <v>68302416</v>
      </c>
      <c r="AQ82" s="96">
        <v>1</v>
      </c>
      <c r="AR82" s="97"/>
      <c r="AS82" s="97">
        <v>43870400</v>
      </c>
      <c r="AT82" s="87">
        <v>49134848.000000007</v>
      </c>
      <c r="AU82" s="96"/>
      <c r="AV82" s="97"/>
      <c r="AW82" s="97"/>
      <c r="AX82" s="97"/>
      <c r="AY82" s="97"/>
      <c r="AZ82" s="87">
        <f t="shared" si="101"/>
        <v>180877000</v>
      </c>
      <c r="BA82" s="63">
        <f t="shared" si="102"/>
        <v>202582240.00000003</v>
      </c>
      <c r="BB82" s="88" t="s">
        <v>140</v>
      </c>
      <c r="BC82" s="90" t="s">
        <v>330</v>
      </c>
      <c r="BD82" s="89" t="s">
        <v>311</v>
      </c>
      <c r="BE82" s="98"/>
      <c r="BF82" s="94"/>
      <c r="BG82" s="94"/>
      <c r="BH82" s="98"/>
      <c r="BI82" s="94"/>
      <c r="BJ82" s="94"/>
      <c r="BK82" s="98"/>
      <c r="BL82" s="94"/>
      <c r="BM82" s="94"/>
    </row>
    <row r="83" spans="1:68" s="64" customFormat="1" ht="12.95" customHeight="1" x14ac:dyDescent="0.2">
      <c r="A83" s="29" t="s">
        <v>329</v>
      </c>
      <c r="B83" s="79"/>
      <c r="C83" s="79"/>
      <c r="D83" s="49"/>
      <c r="E83" s="49" t="s">
        <v>287</v>
      </c>
      <c r="F83" s="49"/>
      <c r="G83" s="79"/>
      <c r="H83" s="79"/>
      <c r="I83" s="105" t="s">
        <v>309</v>
      </c>
      <c r="J83" s="105" t="s">
        <v>320</v>
      </c>
      <c r="K83" s="105" t="s">
        <v>320</v>
      </c>
      <c r="L83" s="82" t="s">
        <v>321</v>
      </c>
      <c r="M83" s="93" t="s">
        <v>322</v>
      </c>
      <c r="N83" s="94"/>
      <c r="O83" s="78">
        <v>100</v>
      </c>
      <c r="P83" s="80" t="s">
        <v>124</v>
      </c>
      <c r="Q83" s="80" t="s">
        <v>323</v>
      </c>
      <c r="R83" s="44" t="s">
        <v>315</v>
      </c>
      <c r="S83" s="80" t="s">
        <v>123</v>
      </c>
      <c r="T83" s="80" t="s">
        <v>124</v>
      </c>
      <c r="U83" s="81" t="s">
        <v>200</v>
      </c>
      <c r="V83" s="94"/>
      <c r="W83" s="94"/>
      <c r="X83" s="82" t="s">
        <v>127</v>
      </c>
      <c r="Y83" s="82" t="s">
        <v>128</v>
      </c>
      <c r="Z83" s="84">
        <v>0</v>
      </c>
      <c r="AA83" s="84">
        <v>100</v>
      </c>
      <c r="AB83" s="84">
        <v>0</v>
      </c>
      <c r="AC83" s="93"/>
      <c r="AD83" s="49" t="s">
        <v>130</v>
      </c>
      <c r="AE83" s="91"/>
      <c r="AF83" s="87"/>
      <c r="AG83" s="87">
        <v>11920400</v>
      </c>
      <c r="AH83" s="87">
        <v>13350848.000000002</v>
      </c>
      <c r="AI83" s="87"/>
      <c r="AJ83" s="87"/>
      <c r="AK83" s="87">
        <v>12397220</v>
      </c>
      <c r="AL83" s="87">
        <v>13884886.400000002</v>
      </c>
      <c r="AM83" s="91"/>
      <c r="AN83" s="87"/>
      <c r="AO83" s="87">
        <v>12893100</v>
      </c>
      <c r="AP83" s="87">
        <v>14440272.000000002</v>
      </c>
      <c r="AQ83" s="96"/>
      <c r="AR83" s="97"/>
      <c r="AS83" s="97"/>
      <c r="AT83" s="87"/>
      <c r="AU83" s="96"/>
      <c r="AV83" s="97"/>
      <c r="AW83" s="97"/>
      <c r="AX83" s="97"/>
      <c r="AY83" s="97"/>
      <c r="AZ83" s="87">
        <f t="shared" si="101"/>
        <v>37210720</v>
      </c>
      <c r="BA83" s="63">
        <f t="shared" si="102"/>
        <v>41676006.400000006</v>
      </c>
      <c r="BB83" s="88" t="s">
        <v>140</v>
      </c>
      <c r="BC83" s="90" t="s">
        <v>331</v>
      </c>
      <c r="BD83" s="89" t="s">
        <v>332</v>
      </c>
      <c r="BE83" s="98"/>
      <c r="BF83" s="94"/>
      <c r="BG83" s="94"/>
      <c r="BH83" s="98"/>
      <c r="BI83" s="94"/>
      <c r="BJ83" s="94"/>
      <c r="BK83" s="98"/>
      <c r="BL83" s="94"/>
      <c r="BM83" s="94"/>
    </row>
    <row r="84" spans="1:68" s="180" customFormat="1" ht="12.95" customHeight="1" x14ac:dyDescent="0.2">
      <c r="A84" s="117" t="s">
        <v>378</v>
      </c>
      <c r="B84" s="181"/>
      <c r="C84" s="181"/>
      <c r="D84" s="182"/>
      <c r="E84" s="183" t="s">
        <v>384</v>
      </c>
      <c r="F84" s="61"/>
      <c r="G84" s="181"/>
      <c r="H84" s="181"/>
      <c r="I84" s="118" t="s">
        <v>379</v>
      </c>
      <c r="J84" s="118" t="s">
        <v>380</v>
      </c>
      <c r="K84" s="118" t="s">
        <v>380</v>
      </c>
      <c r="L84" s="118" t="s">
        <v>117</v>
      </c>
      <c r="M84" s="118"/>
      <c r="N84" s="118"/>
      <c r="O84" s="184">
        <v>100</v>
      </c>
      <c r="P84" s="184" t="s">
        <v>120</v>
      </c>
      <c r="Q84" s="118" t="s">
        <v>121</v>
      </c>
      <c r="R84" s="118" t="s">
        <v>127</v>
      </c>
      <c r="S84" s="118" t="s">
        <v>123</v>
      </c>
      <c r="T84" s="118" t="s">
        <v>124</v>
      </c>
      <c r="U84" s="118" t="s">
        <v>216</v>
      </c>
      <c r="V84" s="118"/>
      <c r="W84" s="118" t="s">
        <v>228</v>
      </c>
      <c r="X84" s="118"/>
      <c r="Y84" s="118"/>
      <c r="Z84" s="184">
        <v>0</v>
      </c>
      <c r="AA84" s="184">
        <v>90</v>
      </c>
      <c r="AB84" s="184">
        <v>10</v>
      </c>
      <c r="AC84" s="118"/>
      <c r="AD84" s="118" t="s">
        <v>130</v>
      </c>
      <c r="AE84" s="185"/>
      <c r="AF84" s="185"/>
      <c r="AG84" s="185">
        <v>755776385.5333333</v>
      </c>
      <c r="AH84" s="186">
        <f>AG84*1.12</f>
        <v>846469551.79733336</v>
      </c>
      <c r="AI84" s="185"/>
      <c r="AJ84" s="185">
        <f>943638.62497*1000</f>
        <v>943638624.97000003</v>
      </c>
      <c r="AK84" s="186">
        <f>AJ84*1.12</f>
        <v>1056875259.9664001</v>
      </c>
      <c r="AL84" s="186" t="s">
        <v>366</v>
      </c>
      <c r="AM84" s="185"/>
      <c r="AN84" s="185" t="s">
        <v>366</v>
      </c>
      <c r="AO84" s="186" t="s">
        <v>366</v>
      </c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>
        <f>AG84+AJ84</f>
        <v>1699415010.5033333</v>
      </c>
      <c r="BA84" s="185">
        <f>AZ84*1.12</f>
        <v>1903344811.7637336</v>
      </c>
      <c r="BB84" s="118" t="s">
        <v>131</v>
      </c>
      <c r="BC84" s="118" t="s">
        <v>381</v>
      </c>
      <c r="BD84" s="118" t="s">
        <v>382</v>
      </c>
      <c r="BE84" s="187"/>
      <c r="BF84" s="187"/>
      <c r="BG84" s="187"/>
      <c r="BH84" s="187"/>
      <c r="BI84" s="187"/>
      <c r="BJ84" s="187"/>
      <c r="BK84" s="187"/>
      <c r="BL84" s="187"/>
      <c r="BM84" s="187"/>
      <c r="BN84" s="188" t="s">
        <v>335</v>
      </c>
      <c r="BO84" s="120"/>
      <c r="BP84" s="120"/>
    </row>
    <row r="85" spans="1:68" ht="12.95" customHeight="1" x14ac:dyDescent="0.25">
      <c r="A85" s="205" t="s">
        <v>388</v>
      </c>
      <c r="B85" s="206" t="s">
        <v>389</v>
      </c>
      <c r="C85" s="207"/>
      <c r="D85" s="208"/>
      <c r="E85" s="208" t="s">
        <v>399</v>
      </c>
      <c r="F85" s="208"/>
      <c r="G85" s="208"/>
      <c r="H85" s="209"/>
      <c r="I85" s="179" t="s">
        <v>390</v>
      </c>
      <c r="J85" s="179" t="s">
        <v>391</v>
      </c>
      <c r="K85" s="179" t="s">
        <v>391</v>
      </c>
      <c r="L85" s="179" t="s">
        <v>117</v>
      </c>
      <c r="M85" s="179"/>
      <c r="N85" s="179"/>
      <c r="O85" s="179">
        <v>45</v>
      </c>
      <c r="P85" s="179">
        <v>230000000</v>
      </c>
      <c r="Q85" s="210" t="s">
        <v>190</v>
      </c>
      <c r="R85" s="179" t="s">
        <v>392</v>
      </c>
      <c r="S85" s="179" t="s">
        <v>123</v>
      </c>
      <c r="T85" s="179">
        <v>230000000</v>
      </c>
      <c r="U85" s="179" t="s">
        <v>191</v>
      </c>
      <c r="V85" s="179"/>
      <c r="W85" s="179"/>
      <c r="X85" s="179" t="s">
        <v>393</v>
      </c>
      <c r="Y85" s="179" t="s">
        <v>394</v>
      </c>
      <c r="Z85" s="179">
        <v>0</v>
      </c>
      <c r="AA85" s="179">
        <v>90</v>
      </c>
      <c r="AB85" s="179">
        <v>10</v>
      </c>
      <c r="AC85" s="179"/>
      <c r="AD85" s="179" t="s">
        <v>130</v>
      </c>
      <c r="AE85" s="211"/>
      <c r="AF85" s="211"/>
      <c r="AG85" s="211"/>
      <c r="AH85" s="211"/>
      <c r="AI85" s="212">
        <v>1683.75266843755</v>
      </c>
      <c r="AJ85" s="212">
        <v>160</v>
      </c>
      <c r="AK85" s="212">
        <v>269400426.95000803</v>
      </c>
      <c r="AL85" s="212">
        <f t="shared" ref="AL85:AL86" si="106">AK85*1.12</f>
        <v>301728478.18400902</v>
      </c>
      <c r="AM85" s="212">
        <v>1683.75266843755</v>
      </c>
      <c r="AN85" s="212">
        <v>154.99999999999986</v>
      </c>
      <c r="AO85" s="212">
        <v>260981663.60782</v>
      </c>
      <c r="AP85" s="212">
        <f t="shared" ref="AP85:AP86" si="107">AO85*1.12</f>
        <v>292299463.24075842</v>
      </c>
      <c r="AQ85" s="212">
        <v>1683.75266843755</v>
      </c>
      <c r="AR85" s="212">
        <v>150.00000000000031</v>
      </c>
      <c r="AS85" s="212">
        <v>252562900.26563302</v>
      </c>
      <c r="AT85" s="213">
        <f t="shared" ref="AT85:AT86" si="108">AS85*1.12</f>
        <v>282870448.29750901</v>
      </c>
      <c r="AU85" s="212">
        <v>1683.75266843754</v>
      </c>
      <c r="AV85" s="212">
        <v>144.99999999999983</v>
      </c>
      <c r="AW85" s="212">
        <v>244144136.92344299</v>
      </c>
      <c r="AX85" s="212">
        <f t="shared" ref="AX85:AX86" si="109">AW85*1.12</f>
        <v>273441433.35425615</v>
      </c>
      <c r="AY85" s="214" t="s">
        <v>65</v>
      </c>
      <c r="AZ85" s="212">
        <f t="shared" ref="AZ85:BA86" si="110">AK85+AO85+AS85+AW85</f>
        <v>1027089127.746904</v>
      </c>
      <c r="BA85" s="212">
        <f t="shared" si="110"/>
        <v>1150339823.0765326</v>
      </c>
      <c r="BB85" s="146" t="s">
        <v>140</v>
      </c>
      <c r="BC85" s="215" t="s">
        <v>395</v>
      </c>
      <c r="BD85" s="215" t="s">
        <v>396</v>
      </c>
      <c r="BE85" s="208"/>
      <c r="BF85" s="208"/>
      <c r="BG85" s="208"/>
      <c r="BH85" s="208"/>
      <c r="BI85" s="208"/>
      <c r="BJ85" s="208"/>
      <c r="BK85" s="208"/>
      <c r="BL85" s="208"/>
      <c r="BM85" s="208"/>
      <c r="BN85" s="216"/>
      <c r="BO85" s="217"/>
      <c r="BP85" s="217"/>
    </row>
    <row r="86" spans="1:68" ht="12.95" customHeight="1" x14ac:dyDescent="0.25">
      <c r="A86" s="205" t="s">
        <v>388</v>
      </c>
      <c r="B86" s="206" t="s">
        <v>389</v>
      </c>
      <c r="C86" s="207"/>
      <c r="D86" s="208"/>
      <c r="E86" s="208" t="s">
        <v>400</v>
      </c>
      <c r="F86" s="208"/>
      <c r="G86" s="208"/>
      <c r="H86" s="209"/>
      <c r="I86" s="179" t="s">
        <v>390</v>
      </c>
      <c r="J86" s="179" t="s">
        <v>391</v>
      </c>
      <c r="K86" s="179" t="s">
        <v>391</v>
      </c>
      <c r="L86" s="179" t="s">
        <v>117</v>
      </c>
      <c r="M86" s="179"/>
      <c r="N86" s="179"/>
      <c r="O86" s="179">
        <v>45</v>
      </c>
      <c r="P86" s="179">
        <v>230000000</v>
      </c>
      <c r="Q86" s="179" t="s">
        <v>190</v>
      </c>
      <c r="R86" s="179" t="s">
        <v>392</v>
      </c>
      <c r="S86" s="179" t="s">
        <v>123</v>
      </c>
      <c r="T86" s="179">
        <v>230000000</v>
      </c>
      <c r="U86" s="179" t="s">
        <v>191</v>
      </c>
      <c r="V86" s="179"/>
      <c r="W86" s="179"/>
      <c r="X86" s="179" t="s">
        <v>393</v>
      </c>
      <c r="Y86" s="179" t="s">
        <v>394</v>
      </c>
      <c r="Z86" s="179">
        <v>0</v>
      </c>
      <c r="AA86" s="179">
        <v>90</v>
      </c>
      <c r="AB86" s="179">
        <v>10</v>
      </c>
      <c r="AC86" s="179"/>
      <c r="AD86" s="179" t="s">
        <v>130</v>
      </c>
      <c r="AE86" s="211"/>
      <c r="AF86" s="211"/>
      <c r="AG86" s="211"/>
      <c r="AH86" s="211"/>
      <c r="AI86" s="212">
        <v>1556.6621754538701</v>
      </c>
      <c r="AJ86" s="212">
        <v>159.99999999999986</v>
      </c>
      <c r="AK86" s="212">
        <v>249065948.07261902</v>
      </c>
      <c r="AL86" s="212">
        <f t="shared" si="106"/>
        <v>278953861.84133333</v>
      </c>
      <c r="AM86" s="212">
        <v>1574.2066106177699</v>
      </c>
      <c r="AN86" s="212">
        <v>154.99999999999977</v>
      </c>
      <c r="AO86" s="212">
        <v>244002024.64575398</v>
      </c>
      <c r="AP86" s="212">
        <f t="shared" si="107"/>
        <v>273282267.60324448</v>
      </c>
      <c r="AQ86" s="212">
        <v>1697.73787179344</v>
      </c>
      <c r="AR86" s="212">
        <v>150</v>
      </c>
      <c r="AS86" s="212">
        <v>254660680.769016</v>
      </c>
      <c r="AT86" s="213">
        <f t="shared" si="108"/>
        <v>285219962.46129793</v>
      </c>
      <c r="AU86" s="212">
        <v>1605.62353635043</v>
      </c>
      <c r="AV86" s="212">
        <v>144.99999999999977</v>
      </c>
      <c r="AW86" s="212">
        <v>232815412.770812</v>
      </c>
      <c r="AX86" s="212">
        <f t="shared" si="109"/>
        <v>260753262.30330947</v>
      </c>
      <c r="AY86" s="214" t="s">
        <v>65</v>
      </c>
      <c r="AZ86" s="212">
        <f t="shared" si="110"/>
        <v>980544066.258201</v>
      </c>
      <c r="BA86" s="212">
        <f t="shared" si="110"/>
        <v>1098209354.2091851</v>
      </c>
      <c r="BB86" s="146" t="s">
        <v>140</v>
      </c>
      <c r="BC86" s="215" t="s">
        <v>397</v>
      </c>
      <c r="BD86" s="215" t="s">
        <v>398</v>
      </c>
      <c r="BE86" s="208"/>
      <c r="BF86" s="208"/>
      <c r="BG86" s="208"/>
      <c r="BH86" s="208"/>
      <c r="BI86" s="208"/>
      <c r="BJ86" s="208"/>
      <c r="BK86" s="208"/>
      <c r="BL86" s="208"/>
      <c r="BM86" s="208"/>
      <c r="BN86" s="216"/>
      <c r="BO86" s="217"/>
      <c r="BP86" s="217"/>
    </row>
    <row r="87" spans="1:68" ht="12.95" customHeight="1" x14ac:dyDescent="0.25">
      <c r="A87" s="99" t="s">
        <v>240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100"/>
      <c r="M87" s="99"/>
      <c r="N87" s="99"/>
      <c r="O87" s="100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100"/>
      <c r="AA87" s="100"/>
      <c r="AB87" s="100"/>
      <c r="AC87" s="100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101">
        <f>AZ9+AZ64+AZ66</f>
        <v>16232128172.210627</v>
      </c>
      <c r="BA87" s="101">
        <f>BA9+BA64+BA66</f>
        <v>18179983552.875908</v>
      </c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</row>
  </sheetData>
  <protectedRanges>
    <protectedRange sqref="J84:J86" name="Диапазон3_27_1_2_1_1_1_24_1_1_1_1_5_1_1" securityDescriptor="O:WDG:WDD:(A;;CC;;;S-1-5-21-1281035640-548247933-376692995-11259)(A;;CC;;;S-1-5-21-1281035640-548247933-376692995-11258)(A;;CC;;;S-1-5-21-1281035640-548247933-376692995-5864)"/>
    <protectedRange sqref="K84:K86" name="Диапазон3_27_1_2_2_1_1_24_1_1_1_1_5_1_1" securityDescriptor="O:WDG:WDD:(A;;CC;;;S-1-5-21-1281035640-548247933-376692995-11259)(A;;CC;;;S-1-5-21-1281035640-548247933-376692995-11258)(A;;CC;;;S-1-5-21-1281035640-548247933-376692995-5864)"/>
  </protectedRanges>
  <autoFilter ref="A9:BM49"/>
  <mergeCells count="63">
    <mergeCell ref="BA6:BA7"/>
    <mergeCell ref="BC6:BC7"/>
    <mergeCell ref="BD6:BD7"/>
    <mergeCell ref="BE6:BG6"/>
    <mergeCell ref="AY5:BA5"/>
    <mergeCell ref="BB5:BB7"/>
    <mergeCell ref="BC5:BD5"/>
    <mergeCell ref="BE5:BM5"/>
    <mergeCell ref="BH6:BJ6"/>
    <mergeCell ref="BK6:BM6"/>
    <mergeCell ref="AY6:AY7"/>
    <mergeCell ref="AZ6:AZ7"/>
    <mergeCell ref="AD5:AD7"/>
    <mergeCell ref="AE5:AH5"/>
    <mergeCell ref="AI5:AL5"/>
    <mergeCell ref="AM5:AP5"/>
    <mergeCell ref="AQ5:AT5"/>
    <mergeCell ref="AT6:AT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U5:AX5"/>
    <mergeCell ref="AE6:AE7"/>
    <mergeCell ref="AF6:AF7"/>
    <mergeCell ref="AG6:AG7"/>
    <mergeCell ref="AH6:AH7"/>
    <mergeCell ref="AS6:AS7"/>
    <mergeCell ref="AU6:AU7"/>
    <mergeCell ref="AV6:AV7"/>
    <mergeCell ref="AW6:AW7"/>
    <mergeCell ref="AX6:AX7"/>
    <mergeCell ref="AC5:AC7"/>
    <mergeCell ref="X6:Y6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Y5"/>
    <mergeCell ref="Z5:AB6"/>
    <mergeCell ref="M5:M7"/>
    <mergeCell ref="A5:A7"/>
    <mergeCell ref="B5:B7"/>
    <mergeCell ref="D5:D7"/>
    <mergeCell ref="E5:E7"/>
    <mergeCell ref="G5:G7"/>
    <mergeCell ref="H5:H7"/>
    <mergeCell ref="I5:I7"/>
    <mergeCell ref="J5:J7"/>
    <mergeCell ref="K5:K7"/>
    <mergeCell ref="L5:L7"/>
    <mergeCell ref="F5:F7"/>
  </mergeCells>
  <conditionalFormatting sqref="AY70">
    <cfRule type="duplicateValues" dxfId="9" priority="10" stopIfTrue="1"/>
  </conditionalFormatting>
  <conditionalFormatting sqref="F11">
    <cfRule type="duplicateValues" dxfId="8" priority="9"/>
  </conditionalFormatting>
  <conditionalFormatting sqref="F19">
    <cfRule type="duplicateValues" dxfId="7" priority="8"/>
  </conditionalFormatting>
  <conditionalFormatting sqref="F39">
    <cfRule type="duplicateValues" dxfId="6" priority="7"/>
  </conditionalFormatting>
  <conditionalFormatting sqref="F41">
    <cfRule type="duplicateValues" dxfId="5" priority="6"/>
  </conditionalFormatting>
  <conditionalFormatting sqref="F59">
    <cfRule type="duplicateValues" dxfId="4" priority="5"/>
  </conditionalFormatting>
  <conditionalFormatting sqref="F60">
    <cfRule type="duplicateValues" dxfId="3" priority="4"/>
  </conditionalFormatting>
  <conditionalFormatting sqref="F61">
    <cfRule type="duplicateValues" dxfId="2" priority="3"/>
  </conditionalFormatting>
  <conditionalFormatting sqref="F62">
    <cfRule type="duplicateValues" dxfId="1" priority="2"/>
  </conditionalFormatting>
  <conditionalFormatting sqref="F63">
    <cfRule type="duplicateValues" dxfId="0" priority="1"/>
  </conditionalFormatting>
  <dataValidations count="9">
    <dataValidation type="list" allowBlank="1" showInputMessage="1" sqref="BK66 BH66 BE66 BL70 BI79 BK80:BK83 BH80:BH86 BH73 BE73 BK73 BO74 BL74 BO69 BK75:BK78 BH75:BH78 BE75:BE78 BO79 BL79 BI74 BE80:BE86 BK85:BK86 BE68:BE70 AY68:AY70">
      <formula1>атрибут</formula1>
    </dataValidation>
    <dataValidation type="whole" allowBlank="1" showInputMessage="1" showErrorMessage="1" sqref="T26 Z66:AB66 O66 T37 O73:O86 O68:O70 Z68:AB86">
      <formula1>0</formula1>
      <formula2>100</formula2>
    </dataValidation>
    <dataValidation type="textLength" operator="equal" allowBlank="1" showInputMessage="1" showErrorMessage="1" error="Код КАТО должен содержать 9 символов" sqref="U26 P66 T66 U63 U37 P73:P86 T73:T86 P68:P70 T68:T70">
      <formula1>9</formula1>
    </dataValidation>
    <dataValidation type="textLength" operator="equal" allowBlank="1" showInputMessage="1" showErrorMessage="1" error="БИН должен содержать 12 символов" sqref="BB66 BG70 BF79 BB73 BB75:BB78 BF74 BB80:BB86 BB68:BB70">
      <formula1>12</formula1>
    </dataValidation>
    <dataValidation type="list" allowBlank="1" showInputMessage="1" showErrorMessage="1" sqref="L66 L71:L86">
      <formula1>Способ_закупок</formula1>
    </dataValidation>
    <dataValidation type="list" allowBlank="1" showInputMessage="1" showErrorMessage="1" sqref="N66 N73:N86 N68:N70">
      <formula1>Приоритет_закупок</formula1>
    </dataValidation>
    <dataValidation type="list" allowBlank="1" showInputMessage="1" showErrorMessage="1" sqref="M66 M73:M86">
      <formula1>осн</formula1>
    </dataValidation>
    <dataValidation type="list" allowBlank="1" showInputMessage="1" showErrorMessage="1" sqref="V73:V76">
      <formula1>Инкотермс</formula1>
    </dataValidation>
    <dataValidation type="custom" allowBlank="1" showInputMessage="1" showErrorMessage="1" sqref="AG81:AG83 AK81:AK83 AK79 AG78 AO81:AO83">
      <formula1>AE78*AF78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ДПЗ 2022-2026 1изм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Бердиева Светлана Муратовна</dc:creator>
  <cp:lastModifiedBy>Ергалиев Равиль Лукпанович</cp:lastModifiedBy>
  <cp:lastPrinted>2021-09-16T05:05:28Z</cp:lastPrinted>
  <dcterms:created xsi:type="dcterms:W3CDTF">2021-09-14T09:29:11Z</dcterms:created>
  <dcterms:modified xsi:type="dcterms:W3CDTF">2022-01-24T11:57:40Z</dcterms:modified>
</cp:coreProperties>
</file>