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1. ПЛАН ЗАКУПОК\Долгосрочный\"/>
    </mc:Choice>
  </mc:AlternateContent>
  <bookViews>
    <workbookView xWindow="0" yWindow="0" windowWidth="28800" windowHeight="12435"/>
  </bookViews>
  <sheets>
    <sheet name="2021-2025-14" sheetId="2" r:id="rId1"/>
  </sheets>
  <externalReferences>
    <externalReference r:id="rId2"/>
    <externalReference r:id="rId3"/>
    <externalReference r:id="rId4"/>
    <externalReference r:id="rId5"/>
    <externalReference r:id="rId6"/>
  </externalReferences>
  <definedNames>
    <definedName name="_xlnm._FilterDatabase" localSheetId="0" hidden="1">'2021-2025-14'!$A$23:$WXF$351</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 name="Тип_дней">'[1]Тип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358" i="2" l="1"/>
  <c r="AW230" i="2"/>
  <c r="AX230" i="2" s="1"/>
  <c r="AE230" i="2"/>
  <c r="AK357" i="2" l="1"/>
  <c r="AH357" i="2"/>
  <c r="AI357" i="2" s="1"/>
  <c r="AW357" i="2" l="1"/>
  <c r="AX357" i="2" s="1"/>
  <c r="AL357" i="2"/>
  <c r="AW349" i="2"/>
  <c r="AX349" i="2" s="1"/>
  <c r="AU349" i="2"/>
  <c r="AQ349" i="2"/>
  <c r="AM349" i="2"/>
  <c r="AI349" i="2"/>
  <c r="AE349" i="2"/>
  <c r="AK356" i="2"/>
  <c r="AL356" i="2" s="1"/>
  <c r="AH356" i="2"/>
  <c r="AX356" i="2" s="1"/>
  <c r="AI356" i="2" l="1"/>
  <c r="AP354" i="2"/>
  <c r="AQ354" i="2" s="1"/>
  <c r="AL354" i="2"/>
  <c r="AM354" i="2" s="1"/>
  <c r="AH354" i="2"/>
  <c r="AI354" i="2" s="1"/>
  <c r="AP352" i="2"/>
  <c r="AQ352" i="2" s="1"/>
  <c r="AL352" i="2"/>
  <c r="AM352" i="2" s="1"/>
  <c r="AH352" i="2"/>
  <c r="AI352" i="2" s="1"/>
  <c r="AL355" i="2" l="1"/>
  <c r="AM355" i="2" s="1"/>
  <c r="AH355" i="2"/>
  <c r="AI355" i="2" s="1"/>
  <c r="AD355" i="2"/>
  <c r="AE355" i="2" s="1"/>
  <c r="AL353" i="2"/>
  <c r="AM353" i="2" s="1"/>
  <c r="AH353" i="2"/>
  <c r="AI353" i="2" s="1"/>
  <c r="AD353" i="2"/>
  <c r="AE353" i="2" s="1"/>
  <c r="AL351" i="2"/>
  <c r="AM351" i="2" s="1"/>
  <c r="AH351" i="2"/>
  <c r="AI351" i="2" s="1"/>
  <c r="AD351" i="2"/>
  <c r="AX348" i="2"/>
  <c r="AU348" i="2"/>
  <c r="AQ348" i="2"/>
  <c r="AM348" i="2"/>
  <c r="AI348" i="2"/>
  <c r="AE348" i="2"/>
  <c r="AE351" i="2" l="1"/>
  <c r="AW355" i="2"/>
  <c r="AX355" i="2" s="1"/>
  <c r="AW260" i="2" l="1"/>
  <c r="AX260" i="2" s="1"/>
  <c r="AM260" i="2"/>
  <c r="AI260" i="2"/>
  <c r="AE260" i="2"/>
  <c r="AD232" i="2"/>
  <c r="AW232" i="2" s="1"/>
  <c r="AX232" i="2" s="1"/>
  <c r="AD223" i="2"/>
  <c r="AW223" i="2" s="1"/>
  <c r="AX223" i="2" s="1"/>
  <c r="AD227" i="2"/>
  <c r="AW227" i="2" s="1"/>
  <c r="AX227" i="2" s="1"/>
  <c r="AD229" i="2"/>
  <c r="AX229" i="2" s="1"/>
  <c r="AD225" i="2"/>
  <c r="AW225" i="2" s="1"/>
  <c r="AX225" i="2" s="1"/>
  <c r="AE318" i="2"/>
  <c r="AD220" i="2"/>
  <c r="AW220" i="2" s="1"/>
  <c r="AX220" i="2" s="1"/>
  <c r="AD218" i="2"/>
  <c r="AW218" i="2" s="1"/>
  <c r="AX218" i="2" s="1"/>
  <c r="AD216" i="2"/>
  <c r="AW216" i="2" s="1"/>
  <c r="AX216" i="2" s="1"/>
  <c r="AD214" i="2"/>
  <c r="AW214" i="2" s="1"/>
  <c r="AX214" i="2" s="1"/>
  <c r="AE214" i="2" l="1"/>
  <c r="AE232" i="2"/>
  <c r="AE223" i="2"/>
  <c r="AE227" i="2"/>
  <c r="AE229" i="2"/>
  <c r="AE225" i="2"/>
  <c r="AE220" i="2"/>
  <c r="AE218" i="2"/>
  <c r="AE216" i="2"/>
  <c r="AM336" i="2"/>
  <c r="AI336" i="2"/>
  <c r="AW204" i="2" l="1"/>
  <c r="AX204" i="2" s="1"/>
  <c r="AX203" i="2" l="1"/>
  <c r="AW206" i="2"/>
  <c r="AX337" i="2" l="1"/>
  <c r="AU337" i="2"/>
  <c r="AQ337" i="2"/>
  <c r="AM337" i="2"/>
  <c r="AI337" i="2"/>
  <c r="AM205" i="2"/>
  <c r="AI205" i="2"/>
  <c r="AE205" i="2"/>
  <c r="AI202" i="2"/>
  <c r="AE202" i="2"/>
  <c r="AV161" i="2"/>
  <c r="AL161" i="2"/>
  <c r="AM161" i="2" s="1"/>
  <c r="AH161" i="2"/>
  <c r="AV159" i="2"/>
  <c r="AL159" i="2"/>
  <c r="AM159" i="2" s="1"/>
  <c r="AH159" i="2"/>
  <c r="AV157" i="2"/>
  <c r="AL157" i="2"/>
  <c r="AM157" i="2" s="1"/>
  <c r="AH157" i="2"/>
  <c r="AV155" i="2"/>
  <c r="AL155" i="2"/>
  <c r="AM155" i="2" s="1"/>
  <c r="AH155" i="2"/>
  <c r="AV153" i="2"/>
  <c r="AL153" i="2"/>
  <c r="AM153" i="2" s="1"/>
  <c r="AH153" i="2"/>
  <c r="AV151" i="2"/>
  <c r="AL151" i="2"/>
  <c r="AM151" i="2" s="1"/>
  <c r="AH151" i="2"/>
  <c r="AV149" i="2"/>
  <c r="AL149" i="2"/>
  <c r="AM149" i="2" s="1"/>
  <c r="AH149" i="2"/>
  <c r="AV147" i="2"/>
  <c r="AL147" i="2"/>
  <c r="AM147" i="2" s="1"/>
  <c r="AH147" i="2"/>
  <c r="AV145" i="2"/>
  <c r="AL145" i="2"/>
  <c r="AM145" i="2" s="1"/>
  <c r="AH145" i="2"/>
  <c r="AW145" i="2" l="1"/>
  <c r="AX145" i="2" s="1"/>
  <c r="AW147" i="2"/>
  <c r="AX147" i="2" s="1"/>
  <c r="AW149" i="2"/>
  <c r="AX149" i="2" s="1"/>
  <c r="AW151" i="2"/>
  <c r="AX151" i="2" s="1"/>
  <c r="AW153" i="2"/>
  <c r="AX153" i="2" s="1"/>
  <c r="AW155" i="2"/>
  <c r="AX155" i="2" s="1"/>
  <c r="AW157" i="2"/>
  <c r="AX157" i="2" s="1"/>
  <c r="AW159" i="2"/>
  <c r="AX159" i="2" s="1"/>
  <c r="AW161" i="2"/>
  <c r="AX161" i="2" s="1"/>
  <c r="AI161" i="2"/>
  <c r="AI159" i="2"/>
  <c r="AI157" i="2"/>
  <c r="AI155" i="2"/>
  <c r="AI153" i="2"/>
  <c r="AI151" i="2"/>
  <c r="AI149" i="2"/>
  <c r="AI147" i="2"/>
  <c r="AI145" i="2"/>
  <c r="AX179" i="2"/>
  <c r="AX168" i="2"/>
  <c r="AX331" i="2"/>
  <c r="AX327" i="2"/>
  <c r="AX323" i="2"/>
  <c r="AX332" i="2"/>
  <c r="AU332" i="2"/>
  <c r="AQ332" i="2"/>
  <c r="AM332" i="2"/>
  <c r="AI332" i="2"/>
  <c r="AE332" i="2"/>
  <c r="AX328" i="2"/>
  <c r="AU328" i="2"/>
  <c r="AQ328" i="2"/>
  <c r="AM328" i="2"/>
  <c r="AI328" i="2"/>
  <c r="AE328" i="2"/>
  <c r="AX324" i="2"/>
  <c r="AU324" i="2"/>
  <c r="AQ324" i="2"/>
  <c r="AM324" i="2"/>
  <c r="AI324" i="2"/>
  <c r="AE324" i="2"/>
  <c r="AX320" i="2"/>
  <c r="AU320" i="2"/>
  <c r="AQ320" i="2"/>
  <c r="AM320" i="2"/>
  <c r="AI320" i="2"/>
  <c r="AE320" i="2"/>
  <c r="AX180" i="2"/>
  <c r="AI180" i="2"/>
  <c r="AE180" i="2"/>
  <c r="AW169" i="2"/>
  <c r="AX169" i="2" s="1"/>
  <c r="AI169" i="2"/>
  <c r="AE169" i="2"/>
  <c r="AX335" i="2" l="1"/>
  <c r="AM335" i="2"/>
  <c r="AI335" i="2"/>
  <c r="AE335" i="2"/>
  <c r="AW268" i="2"/>
  <c r="AX268" i="2" s="1"/>
  <c r="AM268" i="2"/>
  <c r="AI268" i="2"/>
  <c r="AE268" i="2"/>
  <c r="AX201" i="2"/>
  <c r="AI201" i="2"/>
  <c r="AE201" i="2"/>
  <c r="AW190" i="2"/>
  <c r="AX190" i="2" s="1"/>
  <c r="AI190" i="2"/>
  <c r="AE190" i="2"/>
  <c r="AX295" i="2" l="1"/>
  <c r="AX291" i="2"/>
  <c r="AX288" i="2"/>
  <c r="AX286" i="2"/>
  <c r="AX198" i="2"/>
  <c r="AX196" i="2"/>
  <c r="AX194" i="2"/>
  <c r="AX192" i="2"/>
  <c r="AX186" i="2"/>
  <c r="AX183" i="2"/>
  <c r="AU331" i="2"/>
  <c r="AQ331" i="2"/>
  <c r="AM331" i="2"/>
  <c r="AI331" i="2"/>
  <c r="AE331" i="2"/>
  <c r="AU327" i="2"/>
  <c r="AQ327" i="2"/>
  <c r="AM327" i="2"/>
  <c r="AI327" i="2"/>
  <c r="AE327" i="2"/>
  <c r="AU323" i="2"/>
  <c r="AQ323" i="2"/>
  <c r="AM323" i="2"/>
  <c r="AI323" i="2"/>
  <c r="AE323" i="2"/>
  <c r="AX319" i="2"/>
  <c r="AU319" i="2"/>
  <c r="AQ319" i="2"/>
  <c r="AM319" i="2"/>
  <c r="AI319" i="2"/>
  <c r="AE319" i="2"/>
  <c r="AX200" i="2"/>
  <c r="AI200" i="2"/>
  <c r="AE200" i="2"/>
  <c r="AW296" i="2"/>
  <c r="AX296" i="2" s="1"/>
  <c r="AI296" i="2"/>
  <c r="AE296" i="2"/>
  <c r="AW292" i="2"/>
  <c r="AX292" i="2" s="1"/>
  <c r="AI292" i="2"/>
  <c r="AE292" i="2"/>
  <c r="AW289" i="2"/>
  <c r="AX289" i="2" s="1"/>
  <c r="AI289" i="2"/>
  <c r="AE289" i="2"/>
  <c r="AW287" i="2"/>
  <c r="AX287" i="2" s="1"/>
  <c r="AI287" i="2"/>
  <c r="AE287" i="2"/>
  <c r="AW199" i="2"/>
  <c r="AX199" i="2" s="1"/>
  <c r="AU199" i="2"/>
  <c r="AQ199" i="2"/>
  <c r="AM199" i="2"/>
  <c r="AI199" i="2"/>
  <c r="AE199" i="2"/>
  <c r="AW197" i="2"/>
  <c r="AX197" i="2" s="1"/>
  <c r="AU197" i="2"/>
  <c r="AQ197" i="2"/>
  <c r="AM197" i="2"/>
  <c r="AI197" i="2"/>
  <c r="AE197" i="2"/>
  <c r="AW195" i="2"/>
  <c r="AX195" i="2" s="1"/>
  <c r="AU195" i="2"/>
  <c r="AQ195" i="2"/>
  <c r="AM195" i="2"/>
  <c r="AI195" i="2"/>
  <c r="AE195" i="2"/>
  <c r="AW193" i="2"/>
  <c r="AX193" i="2" s="1"/>
  <c r="AU193" i="2"/>
  <c r="AQ193" i="2"/>
  <c r="AM193" i="2"/>
  <c r="AI193" i="2"/>
  <c r="AE193" i="2"/>
  <c r="AW187" i="2"/>
  <c r="AX187" i="2" s="1"/>
  <c r="AI187" i="2"/>
  <c r="AE187" i="2"/>
  <c r="AW184" i="2"/>
  <c r="AX184" i="2" s="1"/>
  <c r="AI184" i="2"/>
  <c r="AE184" i="2"/>
  <c r="AI179" i="2"/>
  <c r="AE179" i="2"/>
  <c r="AW174" i="2"/>
  <c r="AX174" i="2" s="1"/>
  <c r="AI174" i="2"/>
  <c r="AE174" i="2"/>
  <c r="AI168" i="2"/>
  <c r="AE168" i="2"/>
  <c r="AW211" i="2" l="1"/>
  <c r="AX211" i="2" l="1"/>
  <c r="AX294" i="2"/>
  <c r="AX290" i="2"/>
  <c r="AX285" i="2"/>
  <c r="AX276" i="2"/>
  <c r="AX188" i="2"/>
  <c r="AX185" i="2"/>
  <c r="AX182" i="2"/>
  <c r="AX177" i="2"/>
  <c r="AX172" i="2"/>
  <c r="AX166" i="2"/>
  <c r="AX140" i="2"/>
  <c r="AX137" i="2"/>
  <c r="AX134" i="2"/>
  <c r="AX131" i="2"/>
  <c r="AX128" i="2"/>
  <c r="AX125" i="2"/>
  <c r="AX122" i="2"/>
  <c r="AX119" i="2"/>
  <c r="AX114" i="2"/>
  <c r="AX111" i="2"/>
  <c r="AX108" i="2"/>
  <c r="AX105" i="2"/>
  <c r="AX102" i="2"/>
  <c r="AX99" i="2"/>
  <c r="AX96" i="2"/>
  <c r="AX93" i="2"/>
  <c r="AX90" i="2"/>
  <c r="AX87" i="2"/>
  <c r="AX84" i="2"/>
  <c r="AX81" i="2"/>
  <c r="AX78" i="2"/>
  <c r="AX75" i="2"/>
  <c r="AX72" i="2"/>
  <c r="AX69" i="2"/>
  <c r="AX66" i="2"/>
  <c r="AX63" i="2"/>
  <c r="AX60" i="2"/>
  <c r="AX57" i="2"/>
  <c r="AX54" i="2"/>
  <c r="AX51" i="2"/>
  <c r="AX48" i="2"/>
  <c r="AX45" i="2"/>
  <c r="AX42" i="2"/>
  <c r="AX39" i="2"/>
  <c r="AX35" i="2"/>
  <c r="AX31" i="2"/>
  <c r="AX27" i="2"/>
  <c r="AX317" i="2"/>
  <c r="AE317" i="2"/>
  <c r="AX316" i="2"/>
  <c r="AU316" i="2"/>
  <c r="AQ316" i="2"/>
  <c r="AM316" i="2"/>
  <c r="AI316" i="2"/>
  <c r="AE316" i="2"/>
  <c r="AX315" i="2"/>
  <c r="AU315" i="2"/>
  <c r="AQ315" i="2"/>
  <c r="AM315" i="2"/>
  <c r="AI315" i="2"/>
  <c r="AE315" i="2"/>
  <c r="AX314" i="2"/>
  <c r="AU314" i="2"/>
  <c r="AQ314" i="2"/>
  <c r="AM314" i="2"/>
  <c r="AI314" i="2"/>
  <c r="AE314" i="2"/>
  <c r="AX313" i="2"/>
  <c r="AU313" i="2"/>
  <c r="AQ313" i="2"/>
  <c r="AM313" i="2"/>
  <c r="AI313" i="2"/>
  <c r="AE313" i="2"/>
  <c r="AI286" i="2"/>
  <c r="AE286" i="2"/>
  <c r="AW277" i="2"/>
  <c r="AX277" i="2" s="1"/>
  <c r="AU277" i="2"/>
  <c r="AQ277" i="2"/>
  <c r="AM277" i="2"/>
  <c r="AI277" i="2"/>
  <c r="AE277" i="2"/>
  <c r="AU198" i="2"/>
  <c r="AQ198" i="2"/>
  <c r="AM198" i="2"/>
  <c r="AI198" i="2"/>
  <c r="AE198" i="2"/>
  <c r="AU196" i="2"/>
  <c r="AQ196" i="2"/>
  <c r="AM196" i="2"/>
  <c r="AI196" i="2"/>
  <c r="AE196" i="2"/>
  <c r="AU194" i="2"/>
  <c r="AQ194" i="2"/>
  <c r="AM194" i="2"/>
  <c r="AI194" i="2"/>
  <c r="AE194" i="2"/>
  <c r="AU192" i="2"/>
  <c r="AQ192" i="2"/>
  <c r="AM192" i="2"/>
  <c r="AI192" i="2"/>
  <c r="AE192" i="2"/>
  <c r="AW191" i="2"/>
  <c r="AX191" i="2" s="1"/>
  <c r="AM191" i="2"/>
  <c r="AI191" i="2"/>
  <c r="AE191" i="2"/>
  <c r="AX189" i="2"/>
  <c r="AI189" i="2"/>
  <c r="AE189" i="2"/>
  <c r="AI186" i="2"/>
  <c r="AE186" i="2"/>
  <c r="AI183" i="2"/>
  <c r="AE183" i="2"/>
  <c r="AX178" i="2"/>
  <c r="AI178" i="2"/>
  <c r="AE178" i="2"/>
  <c r="AX173" i="2"/>
  <c r="AI173" i="2"/>
  <c r="AE173" i="2"/>
  <c r="AI167" i="2"/>
  <c r="AE167" i="2"/>
  <c r="AV160" i="2"/>
  <c r="AL160" i="2"/>
  <c r="AH160" i="2"/>
  <c r="AI160" i="2" s="1"/>
  <c r="AV158" i="2"/>
  <c r="AL158" i="2"/>
  <c r="AH158" i="2"/>
  <c r="AI158" i="2" s="1"/>
  <c r="AV156" i="2"/>
  <c r="AL156" i="2"/>
  <c r="AM156" i="2" s="1"/>
  <c r="AH156" i="2"/>
  <c r="AI156" i="2" s="1"/>
  <c r="AV154" i="2"/>
  <c r="AL154" i="2"/>
  <c r="AM154" i="2" s="1"/>
  <c r="AH154" i="2"/>
  <c r="AI154" i="2" s="1"/>
  <c r="AV152" i="2"/>
  <c r="AL152" i="2"/>
  <c r="AM152" i="2" s="1"/>
  <c r="AH152" i="2"/>
  <c r="AI152" i="2" s="1"/>
  <c r="AV150" i="2"/>
  <c r="AL150" i="2"/>
  <c r="AM150" i="2" s="1"/>
  <c r="AH150" i="2"/>
  <c r="AV148" i="2"/>
  <c r="AL148" i="2"/>
  <c r="AH148" i="2"/>
  <c r="AI148" i="2" s="1"/>
  <c r="AV146" i="2"/>
  <c r="AL146" i="2"/>
  <c r="AH146" i="2"/>
  <c r="AI146" i="2" s="1"/>
  <c r="AV144" i="2"/>
  <c r="AL144" i="2"/>
  <c r="AM144" i="2" s="1"/>
  <c r="AH144" i="2"/>
  <c r="AI144" i="2" s="1"/>
  <c r="AW141" i="2"/>
  <c r="AX141" i="2" s="1"/>
  <c r="AV141" i="2"/>
  <c r="AW138" i="2"/>
  <c r="AX138" i="2" s="1"/>
  <c r="AV138" i="2"/>
  <c r="AW135" i="2"/>
  <c r="AX135" i="2" s="1"/>
  <c r="AV135" i="2"/>
  <c r="AW132" i="2"/>
  <c r="AX132" i="2" s="1"/>
  <c r="AV132" i="2"/>
  <c r="AW129" i="2"/>
  <c r="AX129" i="2" s="1"/>
  <c r="AV129" i="2"/>
  <c r="AW126" i="2"/>
  <c r="AX126" i="2" s="1"/>
  <c r="AV126" i="2"/>
  <c r="AW123" i="2"/>
  <c r="AX123" i="2" s="1"/>
  <c r="AV123" i="2"/>
  <c r="AW120" i="2"/>
  <c r="AX120" i="2" s="1"/>
  <c r="AV120" i="2"/>
  <c r="AW115" i="2"/>
  <c r="AX115" i="2" s="1"/>
  <c r="AV115" i="2"/>
  <c r="AW112" i="2"/>
  <c r="AX112" i="2" s="1"/>
  <c r="AV112" i="2"/>
  <c r="AW109" i="2"/>
  <c r="AX109" i="2" s="1"/>
  <c r="AV109" i="2"/>
  <c r="AW106" i="2"/>
  <c r="AX106" i="2" s="1"/>
  <c r="AV106" i="2"/>
  <c r="AW103" i="2"/>
  <c r="AX103" i="2" s="1"/>
  <c r="AV103" i="2"/>
  <c r="AW100" i="2"/>
  <c r="AX100" i="2" s="1"/>
  <c r="AV100" i="2"/>
  <c r="AW97" i="2"/>
  <c r="AX97" i="2" s="1"/>
  <c r="AV97" i="2"/>
  <c r="AW94" i="2"/>
  <c r="AX94" i="2" s="1"/>
  <c r="AV94" i="2"/>
  <c r="AW91" i="2"/>
  <c r="AX91" i="2" s="1"/>
  <c r="AV91" i="2"/>
  <c r="AW88" i="2"/>
  <c r="AX88" i="2" s="1"/>
  <c r="AV88" i="2"/>
  <c r="AW85" i="2"/>
  <c r="AX85" i="2" s="1"/>
  <c r="AV85" i="2"/>
  <c r="AW82" i="2"/>
  <c r="AX82" i="2" s="1"/>
  <c r="AV82" i="2"/>
  <c r="AW79" i="2"/>
  <c r="AX79" i="2" s="1"/>
  <c r="AV79" i="2"/>
  <c r="AW76" i="2"/>
  <c r="AX76" i="2" s="1"/>
  <c r="AV76" i="2"/>
  <c r="AW73" i="2"/>
  <c r="AX73" i="2" s="1"/>
  <c r="AV73" i="2"/>
  <c r="AW70" i="2"/>
  <c r="AX70" i="2" s="1"/>
  <c r="AV70" i="2"/>
  <c r="AW67" i="2"/>
  <c r="AX67" i="2" s="1"/>
  <c r="AV67" i="2"/>
  <c r="AW64" i="2"/>
  <c r="AX64" i="2" s="1"/>
  <c r="AV64" i="2"/>
  <c r="AW61" i="2"/>
  <c r="AX61" i="2" s="1"/>
  <c r="AV61" i="2"/>
  <c r="AW58" i="2"/>
  <c r="AX58" i="2" s="1"/>
  <c r="AV58" i="2"/>
  <c r="AW55" i="2"/>
  <c r="AX55" i="2" s="1"/>
  <c r="AV55" i="2"/>
  <c r="AW52" i="2"/>
  <c r="AX52" i="2" s="1"/>
  <c r="AV52" i="2"/>
  <c r="AW49" i="2"/>
  <c r="AX49" i="2" s="1"/>
  <c r="AV49" i="2"/>
  <c r="AW46" i="2"/>
  <c r="AX46" i="2" s="1"/>
  <c r="AV46" i="2"/>
  <c r="AW43" i="2"/>
  <c r="AX43" i="2" s="1"/>
  <c r="AV43" i="2"/>
  <c r="AW40" i="2"/>
  <c r="AX40" i="2" s="1"/>
  <c r="AV40" i="2"/>
  <c r="AW36" i="2"/>
  <c r="AX36" i="2" s="1"/>
  <c r="AV36" i="2"/>
  <c r="AW32" i="2"/>
  <c r="AX32" i="2" s="1"/>
  <c r="AV32" i="2"/>
  <c r="AW28" i="2"/>
  <c r="AV28" i="2"/>
  <c r="AX150" i="2" l="1"/>
  <c r="AX154" i="2"/>
  <c r="AX167" i="2"/>
  <c r="AX148" i="2"/>
  <c r="AX28" i="2"/>
  <c r="AX160" i="2"/>
  <c r="AX158" i="2"/>
  <c r="AX146" i="2"/>
  <c r="AX152" i="2"/>
  <c r="AM146" i="2"/>
  <c r="AI150" i="2"/>
  <c r="AM158" i="2"/>
  <c r="AX144" i="2"/>
  <c r="AM148" i="2"/>
  <c r="AX156" i="2"/>
  <c r="AM160" i="2"/>
  <c r="AW273" i="2" l="1"/>
  <c r="AX273" i="2" s="1"/>
  <c r="AM273" i="2"/>
  <c r="AI273" i="2"/>
  <c r="AE273" i="2"/>
  <c r="AW281" i="2"/>
  <c r="AX281" i="2" s="1"/>
  <c r="AI281" i="2"/>
  <c r="AE281" i="2"/>
  <c r="AV143" i="2"/>
  <c r="AT143" i="2"/>
  <c r="AP143" i="2"/>
  <c r="AQ143" i="2" s="1"/>
  <c r="AL143" i="2"/>
  <c r="AM143" i="2" s="1"/>
  <c r="AH143" i="2"/>
  <c r="AI143" i="2" s="1"/>
  <c r="AD143" i="2"/>
  <c r="AE143" i="2" s="1"/>
  <c r="AV142" i="2"/>
  <c r="AT142" i="2"/>
  <c r="AP142" i="2"/>
  <c r="AQ142" i="2" s="1"/>
  <c r="AL142" i="2"/>
  <c r="AM142" i="2" s="1"/>
  <c r="AH142" i="2"/>
  <c r="AI142" i="2" s="1"/>
  <c r="AD142" i="2"/>
  <c r="AE142" i="2" s="1"/>
  <c r="AW142" i="2" l="1"/>
  <c r="AX142" i="2" s="1"/>
  <c r="AX143" i="2"/>
  <c r="AU143" i="2"/>
  <c r="AU142" i="2"/>
  <c r="AW312" i="2" l="1"/>
  <c r="AX312" i="2" s="1"/>
  <c r="AM312" i="2"/>
  <c r="AI312" i="2"/>
  <c r="AE312" i="2"/>
  <c r="AW311" i="2"/>
  <c r="AX311" i="2" s="1"/>
  <c r="AM311" i="2"/>
  <c r="AI311" i="2"/>
  <c r="AE311" i="2"/>
  <c r="AW310" i="2"/>
  <c r="AX310" i="2" s="1"/>
  <c r="AM310" i="2"/>
  <c r="AI310" i="2"/>
  <c r="AE310" i="2"/>
  <c r="AW309" i="2"/>
  <c r="AX309" i="2" s="1"/>
  <c r="AM309" i="2"/>
  <c r="AI309" i="2"/>
  <c r="AE309" i="2"/>
  <c r="AW308" i="2"/>
  <c r="AX308" i="2" s="1"/>
  <c r="AM308" i="2"/>
  <c r="AI308" i="2"/>
  <c r="AE308" i="2"/>
  <c r="AW307" i="2"/>
  <c r="AX307" i="2" s="1"/>
  <c r="AM307" i="2"/>
  <c r="AI307" i="2"/>
  <c r="AE307" i="2"/>
  <c r="AW306" i="2"/>
  <c r="AX306" i="2" s="1"/>
  <c r="AM306" i="2"/>
  <c r="AI306" i="2"/>
  <c r="AE306" i="2"/>
  <c r="AW305" i="2"/>
  <c r="AX305" i="2" s="1"/>
  <c r="AM305" i="2"/>
  <c r="AI305" i="2"/>
  <c r="AE305" i="2"/>
  <c r="AW304" i="2"/>
  <c r="AX304" i="2" s="1"/>
  <c r="AM304" i="2"/>
  <c r="AI304" i="2"/>
  <c r="AE304" i="2"/>
  <c r="AW303" i="2"/>
  <c r="AX303" i="2" s="1"/>
  <c r="AM303" i="2"/>
  <c r="AI303" i="2"/>
  <c r="AE303" i="2"/>
  <c r="AW302" i="2"/>
  <c r="AX302" i="2" s="1"/>
  <c r="AM302" i="2"/>
  <c r="AI302" i="2"/>
  <c r="AE302" i="2"/>
  <c r="AW301" i="2"/>
  <c r="AX301" i="2" s="1"/>
  <c r="AM301" i="2"/>
  <c r="AI301" i="2"/>
  <c r="AE301" i="2"/>
  <c r="AW300" i="2"/>
  <c r="AX300" i="2" s="1"/>
  <c r="AM300" i="2"/>
  <c r="AI300" i="2"/>
  <c r="AE300" i="2"/>
  <c r="AW299" i="2"/>
  <c r="AX299" i="2" s="1"/>
  <c r="AM299" i="2"/>
  <c r="AI299" i="2"/>
  <c r="AE299" i="2"/>
  <c r="AW298" i="2"/>
  <c r="AX298" i="2" s="1"/>
  <c r="AM298" i="2"/>
  <c r="AI298" i="2"/>
  <c r="AE298" i="2"/>
  <c r="AW297" i="2"/>
  <c r="AX297" i="2" s="1"/>
  <c r="AM297" i="2"/>
  <c r="AI297" i="2"/>
  <c r="AE297" i="2"/>
  <c r="AX139" i="2" l="1"/>
  <c r="AX136" i="2"/>
  <c r="AX133" i="2"/>
  <c r="AX130" i="2"/>
  <c r="AX127" i="2"/>
  <c r="AX124" i="2"/>
  <c r="AX121" i="2"/>
  <c r="AX118" i="2"/>
  <c r="AX116" i="2"/>
  <c r="AX113" i="2"/>
  <c r="AX110" i="2"/>
  <c r="AX107" i="2"/>
  <c r="AX104" i="2"/>
  <c r="AX101" i="2"/>
  <c r="AX98" i="2"/>
  <c r="AX95" i="2"/>
  <c r="AX92" i="2"/>
  <c r="AX89" i="2"/>
  <c r="AX86" i="2"/>
  <c r="AX83" i="2"/>
  <c r="AX80" i="2"/>
  <c r="AX77" i="2"/>
  <c r="AX74" i="2"/>
  <c r="AX71" i="2"/>
  <c r="AX68" i="2"/>
  <c r="AX65" i="2"/>
  <c r="AX62" i="2"/>
  <c r="AX59" i="2"/>
  <c r="AX56" i="2"/>
  <c r="AX53" i="2"/>
  <c r="AX50" i="2"/>
  <c r="AX47" i="2"/>
  <c r="AX44" i="2"/>
  <c r="AX41" i="2"/>
  <c r="AX38" i="2"/>
  <c r="AX34" i="2"/>
  <c r="AX30" i="2"/>
  <c r="AX26" i="2"/>
  <c r="AV140" i="2"/>
  <c r="AH140" i="2"/>
  <c r="AI140" i="2" s="1"/>
  <c r="AD140" i="2"/>
  <c r="AV137" i="2"/>
  <c r="AH137" i="2"/>
  <c r="AI137" i="2" s="1"/>
  <c r="AD137" i="2"/>
  <c r="AE137" i="2" s="1"/>
  <c r="AV134" i="2"/>
  <c r="AH134" i="2"/>
  <c r="AI134" i="2" s="1"/>
  <c r="AD134" i="2"/>
  <c r="AE134" i="2" s="1"/>
  <c r="AV131" i="2"/>
  <c r="AH131" i="2"/>
  <c r="AI131" i="2" s="1"/>
  <c r="AD131" i="2"/>
  <c r="AE131" i="2" s="1"/>
  <c r="AV128" i="2"/>
  <c r="AH128" i="2"/>
  <c r="AI128" i="2" s="1"/>
  <c r="AD128" i="2"/>
  <c r="AE128" i="2" s="1"/>
  <c r="AV125" i="2"/>
  <c r="AH125" i="2"/>
  <c r="AI125" i="2" s="1"/>
  <c r="AD125" i="2"/>
  <c r="AE125" i="2" s="1"/>
  <c r="AV122" i="2"/>
  <c r="AH122" i="2"/>
  <c r="AI122" i="2" s="1"/>
  <c r="AD122" i="2"/>
  <c r="AE122" i="2" s="1"/>
  <c r="AV119" i="2"/>
  <c r="AH119" i="2"/>
  <c r="AI119" i="2" s="1"/>
  <c r="AD119" i="2"/>
  <c r="AE119" i="2" s="1"/>
  <c r="AV117" i="2"/>
  <c r="AH117" i="2"/>
  <c r="AI117" i="2" s="1"/>
  <c r="AD117" i="2"/>
  <c r="AE117" i="2" s="1"/>
  <c r="AV114" i="2"/>
  <c r="AH114" i="2"/>
  <c r="AI114" i="2" s="1"/>
  <c r="AD114" i="2"/>
  <c r="AE114" i="2" s="1"/>
  <c r="AV111" i="2"/>
  <c r="AH111" i="2"/>
  <c r="AI111" i="2" s="1"/>
  <c r="AD111" i="2"/>
  <c r="AE111" i="2" s="1"/>
  <c r="AV108" i="2"/>
  <c r="AH108" i="2"/>
  <c r="AI108" i="2" s="1"/>
  <c r="AD108" i="2"/>
  <c r="AE108" i="2" s="1"/>
  <c r="AV105" i="2"/>
  <c r="AH105" i="2"/>
  <c r="AI105" i="2" s="1"/>
  <c r="AD105" i="2"/>
  <c r="AE105" i="2" s="1"/>
  <c r="AV102" i="2"/>
  <c r="AH102" i="2"/>
  <c r="AI102" i="2" s="1"/>
  <c r="AD102" i="2"/>
  <c r="AE102" i="2" s="1"/>
  <c r="AV99" i="2"/>
  <c r="AH99" i="2"/>
  <c r="AI99" i="2" s="1"/>
  <c r="AD99" i="2"/>
  <c r="AE99" i="2" s="1"/>
  <c r="AV96" i="2"/>
  <c r="AH96" i="2"/>
  <c r="AI96" i="2" s="1"/>
  <c r="AD96" i="2"/>
  <c r="AE96" i="2" s="1"/>
  <c r="AV93" i="2"/>
  <c r="AH93" i="2"/>
  <c r="AI93" i="2" s="1"/>
  <c r="AD93" i="2"/>
  <c r="AE93" i="2" s="1"/>
  <c r="AV90" i="2"/>
  <c r="AH90" i="2"/>
  <c r="AI90" i="2" s="1"/>
  <c r="AD90" i="2"/>
  <c r="AE90" i="2" s="1"/>
  <c r="AV87" i="2"/>
  <c r="AH87" i="2"/>
  <c r="AI87" i="2" s="1"/>
  <c r="AD87" i="2"/>
  <c r="AE87" i="2" s="1"/>
  <c r="AV84" i="2"/>
  <c r="AH84" i="2"/>
  <c r="AI84" i="2" s="1"/>
  <c r="AD84" i="2"/>
  <c r="AE84" i="2" s="1"/>
  <c r="AV81" i="2"/>
  <c r="AH81" i="2"/>
  <c r="AI81" i="2" s="1"/>
  <c r="AD81" i="2"/>
  <c r="AE81" i="2" s="1"/>
  <c r="AV78" i="2"/>
  <c r="AH78" i="2"/>
  <c r="AI78" i="2" s="1"/>
  <c r="AD78" i="2"/>
  <c r="AE78" i="2" s="1"/>
  <c r="AV75" i="2"/>
  <c r="AH75" i="2"/>
  <c r="AI75" i="2" s="1"/>
  <c r="AD75" i="2"/>
  <c r="AE75" i="2" s="1"/>
  <c r="AV72" i="2"/>
  <c r="AH72" i="2"/>
  <c r="AI72" i="2" s="1"/>
  <c r="AD72" i="2"/>
  <c r="AE72" i="2" s="1"/>
  <c r="AV69" i="2"/>
  <c r="AH69" i="2"/>
  <c r="AD69" i="2"/>
  <c r="AE69" i="2" s="1"/>
  <c r="AV66" i="2"/>
  <c r="AH66" i="2"/>
  <c r="AI66" i="2" s="1"/>
  <c r="AD66" i="2"/>
  <c r="AV63" i="2"/>
  <c r="AH63" i="2"/>
  <c r="AI63" i="2" s="1"/>
  <c r="AD63" i="2"/>
  <c r="AE63" i="2" s="1"/>
  <c r="AV60" i="2"/>
  <c r="AH60" i="2"/>
  <c r="AI60" i="2" s="1"/>
  <c r="AD60" i="2"/>
  <c r="AE60" i="2" s="1"/>
  <c r="AV57" i="2"/>
  <c r="AH57" i="2"/>
  <c r="AI57" i="2" s="1"/>
  <c r="AD57" i="2"/>
  <c r="AE57" i="2" s="1"/>
  <c r="AV54" i="2"/>
  <c r="AH54" i="2"/>
  <c r="AI54" i="2" s="1"/>
  <c r="AD54" i="2"/>
  <c r="AE54" i="2" s="1"/>
  <c r="AV51" i="2"/>
  <c r="AH51" i="2"/>
  <c r="AI51" i="2" s="1"/>
  <c r="AD51" i="2"/>
  <c r="AV48" i="2"/>
  <c r="AH48" i="2"/>
  <c r="AI48" i="2" s="1"/>
  <c r="AD48" i="2"/>
  <c r="AV45" i="2"/>
  <c r="AH45" i="2"/>
  <c r="AI45" i="2" s="1"/>
  <c r="AD45" i="2"/>
  <c r="AE45" i="2" s="1"/>
  <c r="AV42" i="2"/>
  <c r="AH42" i="2"/>
  <c r="AI42" i="2" s="1"/>
  <c r="AD42" i="2"/>
  <c r="AE42" i="2" s="1"/>
  <c r="AV39" i="2"/>
  <c r="AH39" i="2"/>
  <c r="AI39" i="2" s="1"/>
  <c r="AD39" i="2"/>
  <c r="AV35" i="2"/>
  <c r="AH35" i="2"/>
  <c r="AI35" i="2" s="1"/>
  <c r="AD35" i="2"/>
  <c r="AV31" i="2"/>
  <c r="AH31" i="2"/>
  <c r="AI31" i="2" s="1"/>
  <c r="AD31" i="2"/>
  <c r="AE31" i="2" s="1"/>
  <c r="AV27" i="2"/>
  <c r="AH27" i="2"/>
  <c r="AI27" i="2" s="1"/>
  <c r="AD27" i="2"/>
  <c r="AE27" i="2" s="1"/>
  <c r="AX275" i="2"/>
  <c r="AX271" i="2"/>
  <c r="AX258" i="2"/>
  <c r="AX255" i="2"/>
  <c r="AX252" i="2"/>
  <c r="AX249" i="2"/>
  <c r="AX246" i="2"/>
  <c r="AX243" i="2"/>
  <c r="AX240" i="2"/>
  <c r="AX237" i="2"/>
  <c r="AX234" i="2"/>
  <c r="AX244" i="2"/>
  <c r="AM244" i="2"/>
  <c r="AI244" i="2"/>
  <c r="AE244" i="2"/>
  <c r="AX241" i="2"/>
  <c r="AM241" i="2"/>
  <c r="AI241" i="2"/>
  <c r="AE241" i="2"/>
  <c r="AX238" i="2"/>
  <c r="AM238" i="2"/>
  <c r="AI238" i="2"/>
  <c r="AE238" i="2"/>
  <c r="AX235" i="2"/>
  <c r="AM235" i="2"/>
  <c r="AI235" i="2"/>
  <c r="AE235" i="2"/>
  <c r="AX272" i="2"/>
  <c r="AM272" i="2"/>
  <c r="AI272" i="2"/>
  <c r="AE272" i="2"/>
  <c r="AX259" i="2"/>
  <c r="AM259" i="2"/>
  <c r="AI259" i="2"/>
  <c r="AE259" i="2"/>
  <c r="AW256" i="2"/>
  <c r="AX256" i="2" s="1"/>
  <c r="AM256" i="2"/>
  <c r="AI256" i="2"/>
  <c r="AE256" i="2"/>
  <c r="AW253" i="2"/>
  <c r="AX253" i="2" s="1"/>
  <c r="AM253" i="2"/>
  <c r="AI253" i="2"/>
  <c r="AE253" i="2"/>
  <c r="AW250" i="2"/>
  <c r="AX250" i="2" s="1"/>
  <c r="AM250" i="2"/>
  <c r="AI250" i="2"/>
  <c r="AE250" i="2"/>
  <c r="AW247" i="2"/>
  <c r="AX247" i="2" s="1"/>
  <c r="AM247" i="2"/>
  <c r="AI247" i="2"/>
  <c r="AE247" i="2"/>
  <c r="AU276" i="2"/>
  <c r="AQ276" i="2"/>
  <c r="AM276" i="2"/>
  <c r="AI276" i="2"/>
  <c r="AE276" i="2"/>
  <c r="AU294" i="2"/>
  <c r="AQ294" i="2"/>
  <c r="AM294" i="2"/>
  <c r="AI294" i="2"/>
  <c r="AE294" i="2"/>
  <c r="AW293" i="2"/>
  <c r="AX293" i="2" s="1"/>
  <c r="AU293" i="2"/>
  <c r="AQ293" i="2"/>
  <c r="AM293" i="2"/>
  <c r="AI293" i="2"/>
  <c r="AE293" i="2"/>
  <c r="AU290" i="2"/>
  <c r="AQ290" i="2"/>
  <c r="AM290" i="2"/>
  <c r="AI290" i="2"/>
  <c r="AE290" i="2"/>
  <c r="AU288" i="2"/>
  <c r="AQ288" i="2"/>
  <c r="AM288" i="2"/>
  <c r="AI288" i="2"/>
  <c r="AE288" i="2"/>
  <c r="AU285" i="2"/>
  <c r="AQ285" i="2"/>
  <c r="AM285" i="2"/>
  <c r="AI285" i="2"/>
  <c r="AE285" i="2"/>
  <c r="AW284" i="2"/>
  <c r="AX284" i="2" s="1"/>
  <c r="AU284" i="2"/>
  <c r="AQ284" i="2"/>
  <c r="AM284" i="2"/>
  <c r="AI284" i="2"/>
  <c r="AE284" i="2"/>
  <c r="AX171" i="2"/>
  <c r="AX165" i="2"/>
  <c r="AU172" i="2"/>
  <c r="AQ172" i="2"/>
  <c r="AI172" i="2"/>
  <c r="AE172" i="2"/>
  <c r="AU166" i="2"/>
  <c r="AQ166" i="2"/>
  <c r="AM166" i="2"/>
  <c r="AI166" i="2"/>
  <c r="AE166" i="2"/>
  <c r="AI188" i="2"/>
  <c r="AE188" i="2"/>
  <c r="AI185" i="2"/>
  <c r="AE185" i="2"/>
  <c r="AI182" i="2"/>
  <c r="AE182" i="2"/>
  <c r="AI177" i="2"/>
  <c r="AE177" i="2"/>
  <c r="AE39" i="2" l="1"/>
  <c r="AE48" i="2"/>
  <c r="AE35" i="2"/>
  <c r="AW117" i="2"/>
  <c r="AW162" i="2" s="1"/>
  <c r="AE51" i="2"/>
  <c r="AE140" i="2"/>
  <c r="AI69" i="2"/>
  <c r="AE66" i="2"/>
  <c r="AX117" i="2" l="1"/>
  <c r="AX283" i="2"/>
  <c r="AV283" i="2"/>
  <c r="AM283" i="2"/>
  <c r="AI283" i="2"/>
  <c r="AE283" i="2"/>
  <c r="AV139" i="2" l="1"/>
  <c r="AH139" i="2"/>
  <c r="AI139" i="2" s="1"/>
  <c r="AD139" i="2"/>
  <c r="AE139" i="2" s="1"/>
  <c r="AV136" i="2"/>
  <c r="AH136" i="2"/>
  <c r="AI136" i="2" s="1"/>
  <c r="AD136" i="2"/>
  <c r="AE136" i="2" s="1"/>
  <c r="AV133" i="2"/>
  <c r="AH133" i="2"/>
  <c r="AI133" i="2" s="1"/>
  <c r="AD133" i="2"/>
  <c r="AE133" i="2" s="1"/>
  <c r="AV130" i="2"/>
  <c r="AH130" i="2"/>
  <c r="AI130" i="2" s="1"/>
  <c r="AD130" i="2"/>
  <c r="AV127" i="2"/>
  <c r="AH127" i="2"/>
  <c r="AI127" i="2" s="1"/>
  <c r="AD127" i="2"/>
  <c r="AV124" i="2"/>
  <c r="AH124" i="2"/>
  <c r="AD124" i="2"/>
  <c r="AE124" i="2" s="1"/>
  <c r="AV121" i="2"/>
  <c r="AH121" i="2"/>
  <c r="AI121" i="2" s="1"/>
  <c r="AD121" i="2"/>
  <c r="AE121" i="2" s="1"/>
  <c r="AV118" i="2"/>
  <c r="AH118" i="2"/>
  <c r="AI118" i="2" s="1"/>
  <c r="AD118" i="2"/>
  <c r="AE118" i="2" s="1"/>
  <c r="AV116" i="2"/>
  <c r="AH116" i="2"/>
  <c r="AI116" i="2" s="1"/>
  <c r="AD116" i="2"/>
  <c r="AE116" i="2" s="1"/>
  <c r="AV113" i="2"/>
  <c r="AH113" i="2"/>
  <c r="AI113" i="2" s="1"/>
  <c r="AD113" i="2"/>
  <c r="AV110" i="2"/>
  <c r="AH110" i="2"/>
  <c r="AI110" i="2" s="1"/>
  <c r="AD110" i="2"/>
  <c r="AV107" i="2"/>
  <c r="AH107" i="2"/>
  <c r="AD107" i="2"/>
  <c r="AE107" i="2" s="1"/>
  <c r="AV104" i="2"/>
  <c r="AH104" i="2"/>
  <c r="AI104" i="2" s="1"/>
  <c r="AD104" i="2"/>
  <c r="AE104" i="2" s="1"/>
  <c r="AV101" i="2"/>
  <c r="AH101" i="2"/>
  <c r="AI101" i="2" s="1"/>
  <c r="AD101" i="2"/>
  <c r="AE101" i="2" s="1"/>
  <c r="AV98" i="2"/>
  <c r="AH98" i="2"/>
  <c r="AI98" i="2" s="1"/>
  <c r="AD98" i="2"/>
  <c r="AE98" i="2" s="1"/>
  <c r="AV95" i="2"/>
  <c r="AH95" i="2"/>
  <c r="AI95" i="2" s="1"/>
  <c r="AD95" i="2"/>
  <c r="AV92" i="2"/>
  <c r="AH92" i="2"/>
  <c r="AI92" i="2" s="1"/>
  <c r="AD92" i="2"/>
  <c r="AE92" i="2" s="1"/>
  <c r="AV89" i="2"/>
  <c r="AH89" i="2"/>
  <c r="AI89" i="2" s="1"/>
  <c r="AD89" i="2"/>
  <c r="AE89" i="2" s="1"/>
  <c r="AV86" i="2"/>
  <c r="AH86" i="2"/>
  <c r="AI86" i="2" s="1"/>
  <c r="AD86" i="2"/>
  <c r="AE86" i="2" s="1"/>
  <c r="AV83" i="2"/>
  <c r="AH83" i="2"/>
  <c r="AI83" i="2" s="1"/>
  <c r="AD83" i="2"/>
  <c r="AE83" i="2" s="1"/>
  <c r="AV80" i="2"/>
  <c r="AH80" i="2"/>
  <c r="AI80" i="2" s="1"/>
  <c r="AD80" i="2"/>
  <c r="AE80" i="2" s="1"/>
  <c r="AV77" i="2"/>
  <c r="AH77" i="2"/>
  <c r="AI77" i="2" s="1"/>
  <c r="AD77" i="2"/>
  <c r="AV74" i="2"/>
  <c r="AH74" i="2"/>
  <c r="AI74" i="2" s="1"/>
  <c r="AD74" i="2"/>
  <c r="AE74" i="2" s="1"/>
  <c r="AV71" i="2"/>
  <c r="AH71" i="2"/>
  <c r="AI71" i="2" s="1"/>
  <c r="AD71" i="2"/>
  <c r="AE71" i="2" s="1"/>
  <c r="AV68" i="2"/>
  <c r="AH68" i="2"/>
  <c r="AI68" i="2" s="1"/>
  <c r="AD68" i="2"/>
  <c r="AE68" i="2" s="1"/>
  <c r="AV65" i="2"/>
  <c r="AH65" i="2"/>
  <c r="AI65" i="2" s="1"/>
  <c r="AD65" i="2"/>
  <c r="AE65" i="2" s="1"/>
  <c r="AV62" i="2"/>
  <c r="AH62" i="2"/>
  <c r="AI62" i="2" s="1"/>
  <c r="AD62" i="2"/>
  <c r="AE62" i="2" s="1"/>
  <c r="AV59" i="2"/>
  <c r="AH59" i="2"/>
  <c r="AI59" i="2" s="1"/>
  <c r="AD59" i="2"/>
  <c r="AV56" i="2"/>
  <c r="AH56" i="2"/>
  <c r="AI56" i="2" s="1"/>
  <c r="AD56" i="2"/>
  <c r="AE56" i="2" s="1"/>
  <c r="AV53" i="2"/>
  <c r="AH53" i="2"/>
  <c r="AD53" i="2"/>
  <c r="AE53" i="2" s="1"/>
  <c r="AV50" i="2"/>
  <c r="AH50" i="2"/>
  <c r="AI50" i="2" s="1"/>
  <c r="AD50" i="2"/>
  <c r="AE50" i="2" s="1"/>
  <c r="AV47" i="2"/>
  <c r="AH47" i="2"/>
  <c r="AI47" i="2" s="1"/>
  <c r="AD47" i="2"/>
  <c r="AE47" i="2" s="1"/>
  <c r="AV44" i="2"/>
  <c r="AH44" i="2"/>
  <c r="AI44" i="2" s="1"/>
  <c r="AD44" i="2"/>
  <c r="AE44" i="2" s="1"/>
  <c r="AV41" i="2"/>
  <c r="AH41" i="2"/>
  <c r="AI41" i="2" s="1"/>
  <c r="AD41" i="2"/>
  <c r="AT282" i="2"/>
  <c r="AU282" i="2" s="1"/>
  <c r="AP282" i="2"/>
  <c r="AQ282" i="2" s="1"/>
  <c r="AL282" i="2"/>
  <c r="AM282" i="2" s="1"/>
  <c r="AH282" i="2"/>
  <c r="AD282" i="2"/>
  <c r="AX37" i="2"/>
  <c r="AX33" i="2"/>
  <c r="AX29" i="2"/>
  <c r="AX25" i="2"/>
  <c r="AV38" i="2"/>
  <c r="AV34" i="2"/>
  <c r="AV30" i="2"/>
  <c r="AV26" i="2"/>
  <c r="AX257" i="2"/>
  <c r="AX254" i="2"/>
  <c r="AX251" i="2"/>
  <c r="AX248" i="2"/>
  <c r="AX245" i="2"/>
  <c r="AX242" i="2"/>
  <c r="AX239" i="2"/>
  <c r="AX236" i="2"/>
  <c r="AM258" i="2"/>
  <c r="AI258" i="2"/>
  <c r="AE258" i="2"/>
  <c r="AM255" i="2"/>
  <c r="AI255" i="2"/>
  <c r="AE255" i="2"/>
  <c r="AM252" i="2"/>
  <c r="AI252" i="2"/>
  <c r="AE252" i="2"/>
  <c r="AM249" i="2"/>
  <c r="AI249" i="2"/>
  <c r="AE249" i="2"/>
  <c r="AM246" i="2"/>
  <c r="AI246" i="2"/>
  <c r="AE246" i="2"/>
  <c r="AM243" i="2"/>
  <c r="AI243" i="2"/>
  <c r="AE243" i="2"/>
  <c r="AM240" i="2"/>
  <c r="AI240" i="2"/>
  <c r="AE240" i="2"/>
  <c r="AM237" i="2"/>
  <c r="AI237" i="2"/>
  <c r="AE237" i="2"/>
  <c r="AM234" i="2"/>
  <c r="AI234" i="2"/>
  <c r="AE234" i="2"/>
  <c r="AX270" i="2"/>
  <c r="AX279" i="2"/>
  <c r="AE282" i="2" l="1"/>
  <c r="AW282" i="2"/>
  <c r="AX282" i="2" s="1"/>
  <c r="AX162" i="2"/>
  <c r="AE110" i="2"/>
  <c r="AE127" i="2"/>
  <c r="AE41" i="2"/>
  <c r="AI53" i="2"/>
  <c r="AE59" i="2"/>
  <c r="AI107" i="2"/>
  <c r="AE113" i="2"/>
  <c r="AI124" i="2"/>
  <c r="AE130" i="2"/>
  <c r="AE77" i="2"/>
  <c r="AE95" i="2"/>
  <c r="AI282" i="2"/>
  <c r="AX280" i="2" l="1"/>
  <c r="AW274" i="2"/>
  <c r="AW266" i="2"/>
  <c r="AW265" i="2"/>
  <c r="AW264" i="2"/>
  <c r="AW212" i="2"/>
  <c r="AW176" i="2"/>
  <c r="AW209" i="2" s="1"/>
  <c r="AX170" i="2"/>
  <c r="AX164" i="2"/>
  <c r="AV29" i="2"/>
  <c r="AV33" i="2"/>
  <c r="AV37" i="2"/>
  <c r="AV25" i="2"/>
  <c r="AI280" i="2"/>
  <c r="AE280" i="2"/>
  <c r="AM270" i="2"/>
  <c r="AI270" i="2"/>
  <c r="AE270" i="2"/>
  <c r="AU171" i="2"/>
  <c r="AQ171" i="2"/>
  <c r="AM171" i="2"/>
  <c r="AI171" i="2"/>
  <c r="AE171" i="2"/>
  <c r="AU165" i="2"/>
  <c r="AQ165" i="2"/>
  <c r="AM165" i="2"/>
  <c r="AI165" i="2"/>
  <c r="AE165" i="2"/>
  <c r="AW359" i="2" l="1"/>
  <c r="AX176" i="2"/>
  <c r="AX175" i="2"/>
  <c r="AX261" i="2"/>
  <c r="AX262" i="2"/>
  <c r="AX264" i="2"/>
  <c r="AX265" i="2"/>
  <c r="AX266" i="2"/>
  <c r="AX267" i="2"/>
  <c r="AX269" i="2"/>
  <c r="AX274" i="2"/>
  <c r="AX278" i="2"/>
  <c r="AX263" i="2"/>
  <c r="AX209" i="2" l="1"/>
  <c r="AT279" i="2"/>
  <c r="AP279" i="2"/>
  <c r="AQ279" i="2" s="1"/>
  <c r="AL279" i="2"/>
  <c r="AM279" i="2" s="1"/>
  <c r="AH279" i="2"/>
  <c r="AI279" i="2" s="1"/>
  <c r="AD279" i="2"/>
  <c r="AU275" i="2"/>
  <c r="AQ275" i="2"/>
  <c r="AM275" i="2"/>
  <c r="AI275" i="2"/>
  <c r="AE275" i="2"/>
  <c r="AM271" i="2"/>
  <c r="AI271" i="2"/>
  <c r="AE271" i="2"/>
  <c r="AX233" i="2"/>
  <c r="AX231" i="2"/>
  <c r="AX228" i="2"/>
  <c r="AX226" i="2"/>
  <c r="AX224" i="2"/>
  <c r="AX222" i="2"/>
  <c r="AX221" i="2"/>
  <c r="AX217" i="2"/>
  <c r="AX215" i="2"/>
  <c r="AX213" i="2"/>
  <c r="AX212" i="2"/>
  <c r="AI175" i="2"/>
  <c r="AE175" i="2"/>
  <c r="AX358" i="2" l="1"/>
  <c r="AX359" i="2" s="1"/>
  <c r="AE279" i="2"/>
  <c r="AU279" i="2"/>
</calcChain>
</file>

<file path=xl/sharedStrings.xml><?xml version="1.0" encoding="utf-8"?>
<sst xmlns="http://schemas.openxmlformats.org/spreadsheetml/2006/main" count="6690" uniqueCount="960">
  <si>
    <t>АБП</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</si>
  <si>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</si>
  <si>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</si>
  <si>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</si>
  <si>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</si>
  <si>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</si>
  <si>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</si>
  <si>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</si>
  <si>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</si>
  <si>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</si>
  <si>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</si>
  <si>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</si>
  <si>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</si>
  <si>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</si>
  <si>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</si>
  <si>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</si>
  <si>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</si>
  <si>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</si>
  <si>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</si>
  <si>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</si>
  <si>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2021</t>
  </si>
  <si>
    <t>2022</t>
  </si>
  <si>
    <t>2023</t>
  </si>
  <si>
    <t>Общий объем</t>
  </si>
  <si>
    <t>БИН организатора</t>
  </si>
  <si>
    <t>Дополнительная характеристика работ и услуг</t>
  </si>
  <si>
    <t>Дополнительная характеристика товаров</t>
  </si>
  <si>
    <t>Примечание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</si>
  <si>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</si>
  <si>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</si>
  <si>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</si>
  <si>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</si>
  <si>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</si>
  <si>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</si>
  <si>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</si>
  <si>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</si>
  <si>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</si>
  <si>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</si>
  <si>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</si>
  <si>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</si>
  <si>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</si>
  <si>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</si>
  <si>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</si>
  <si>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</si>
  <si>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</si>
  <si>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</si>
  <si>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</si>
  <si>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</si>
  <si>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</si>
  <si>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</si>
  <si>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</si>
  <si>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</si>
  <si>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</si>
  <si>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</si>
  <si>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</si>
  <si>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</si>
  <si>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</si>
  <si>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</si>
  <si>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</si>
  <si>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</si>
  <si>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</si>
  <si>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</si>
  <si>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</si>
  <si>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</si>
  <si>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</si>
  <si>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</si>
  <si>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</si>
  <si>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</si>
  <si>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</si>
  <si>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</si>
  <si>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</si>
  <si>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</si>
  <si>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</si>
  <si>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</si>
  <si>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</si>
  <si>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</si>
  <si>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</si>
  <si>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</si>
  <si>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</si>
  <si>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</si>
  <si>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</si>
  <si>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</si>
  <si>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</si>
  <si>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</si>
  <si>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</si>
  <si>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</si>
  <si>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</si>
  <si>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</si>
  <si>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</si>
  <si>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</si>
  <si>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</si>
  <si>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</si>
  <si>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</si>
  <si>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</si>
  <si>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</si>
  <si>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</si>
  <si>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</si>
  <si>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</si>
  <si>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</si>
  <si>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</si>
  <si>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</si>
  <si>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</si>
  <si>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</si>
  <si>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</si>
  <si>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</si>
  <si>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</si>
  <si>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</si>
  <si>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</si>
  <si>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</si>
  <si>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1. Товары</t>
  </si>
  <si>
    <t>Итого по товарам включить</t>
  </si>
  <si>
    <t>2. Работы</t>
  </si>
  <si>
    <t>3. Услуги</t>
  </si>
  <si>
    <t>2024</t>
  </si>
  <si>
    <t>2025</t>
  </si>
  <si>
    <t>План долгосрочных закупок товаров, работ и услуг на 2021-2025гг. По АО "Эмбамунайгаз"</t>
  </si>
  <si>
    <t>УКБ</t>
  </si>
  <si>
    <t>801012.000.000000</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</si>
  <si>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</si>
  <si>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</si>
  <si>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ОТ</t>
  </si>
  <si>
    <t>100</t>
  </si>
  <si>
    <t>230000000</t>
  </si>
  <si>
    <t>г.Атырау, ул.Валиханова, 1</t>
  </si>
  <si>
    <t>12.2020</t>
  </si>
  <si>
    <t>KZ</t>
  </si>
  <si>
    <t>01.2021</t>
  </si>
  <si>
    <t>12.2023</t>
  </si>
  <si>
    <t>0</t>
  </si>
  <si>
    <t>120240021112</t>
  </si>
  <si>
    <t>Услуги по охране объектов АО "Эмбамунайгаз"</t>
  </si>
  <si>
    <t>г.Атырау, ул.Валиханова, 2</t>
  </si>
  <si>
    <t>Услуги по охране объектов АУП, УПТОиКО и Управление "Эмбамунайэнерго" АО "Эмбамунайгаз"</t>
  </si>
  <si>
    <t>ДТ</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</si>
  <si>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</si>
  <si>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</si>
  <si>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сопровождению GPS-мониторинга автотранспортов для производственных структурных подразделении АО "Эмбамунайгаз"</t>
  </si>
  <si>
    <t>г.Атырау, ул.Валиханова,1</t>
  </si>
  <si>
    <t>С НДС</t>
  </si>
  <si>
    <t>«Ембімұнайгаз» АҚ-ның өндірістік құрылым бөлімшелері үшін GPS бақылауды көлік құралдарын сүйемелдеу қызмет көрсету</t>
  </si>
  <si>
    <t>332060.000.000000</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</si>
  <si>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</si>
  <si>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</si>
  <si>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ОИ</t>
  </si>
  <si>
    <t>03.2021</t>
  </si>
  <si>
    <t>Атырауская область, Исатайский район</t>
  </si>
  <si>
    <t>12.2022</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</si>
  <si>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</si>
  <si>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</si>
  <si>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12-2-27</t>
  </si>
  <si>
    <t>ДАПиИТ</t>
  </si>
  <si>
    <t>ДМ</t>
  </si>
  <si>
    <t xml:space="preserve">контрактный </t>
  </si>
  <si>
    <t>331214.100.000000</t>
  </si>
  <si>
    <t>Работы по ремонту/реконструкции печей/печных горелок и аналогичного оборудования</t>
  </si>
  <si>
    <t>"Ембімұнайгаз" АҚ-ның жылыту пештерін  жөндеу</t>
  </si>
  <si>
    <t>Ремонт печей подогрева  ПТ 16/150 для АО "Эмбамунайгаз"</t>
  </si>
  <si>
    <t>внеконтрактный</t>
  </si>
  <si>
    <t>331229.900.000016</t>
  </si>
  <si>
    <t>Услуги по техническому обслуживанию добывающего оборудования</t>
  </si>
  <si>
    <t>"Ембімұнайгаз" АҚ-ның жабдықтарының қысымын сынау қызметі</t>
  </si>
  <si>
    <t>Услуги по опрессовке оборудования для АО "Эмбамунайгаз"</t>
  </si>
  <si>
    <t>ДДНГ</t>
  </si>
  <si>
    <t>773919.100.000000</t>
  </si>
  <si>
    <t>Услуги по аренде нефтедобывающего оборудования</t>
  </si>
  <si>
    <t>г. Атырау ул. Валиханова, 1</t>
  </si>
  <si>
    <t>02.2021</t>
  </si>
  <si>
    <t>12.2025</t>
  </si>
  <si>
    <t>Обслуживание и предоставление во временное пользование глубинных насосов АО "Эмбамунайгаз"</t>
  </si>
  <si>
    <t>ДПР</t>
  </si>
  <si>
    <t>620230.000.000001</t>
  </si>
  <si>
    <t>Услуги по сопровождению и технической поддержке информационной системы</t>
  </si>
  <si>
    <t>ВХК</t>
  </si>
  <si>
    <t>11-2-1</t>
  </si>
  <si>
    <t>Атырауская область, г.Атырау</t>
  </si>
  <si>
    <t>SAP ERP жүйесін дамыту бойынша қызметтер</t>
  </si>
  <si>
    <t xml:space="preserve">Услуги по развитию системы SAP ERP
</t>
  </si>
  <si>
    <t>ДОУП</t>
  </si>
  <si>
    <t>639910.000.000000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</si>
  <si>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</si>
  <si>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</si>
  <si>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с НДС</t>
  </si>
  <si>
    <t>Қазақстан Республикасының мұнай-газ саласы қызметін ақпараттық-талдамалық сүйемелдеу қызметі</t>
  </si>
  <si>
    <t>Услуга по информационному-аналитическому обеспечению по деятельности нефтегазовой отрасли</t>
  </si>
  <si>
    <t xml:space="preserve">zakup.sk.kz </t>
  </si>
  <si>
    <t>Идентификатор из внешней системы                                     (необязательное поле)</t>
  </si>
  <si>
    <t>Статья бюджета</t>
  </si>
  <si>
    <t>Атырауская область,</t>
  </si>
  <si>
    <t xml:space="preserve"> Атырауская область,</t>
  </si>
  <si>
    <t xml:space="preserve">Атырауская область, </t>
  </si>
  <si>
    <t xml:space="preserve"> Атырауская область, </t>
  </si>
  <si>
    <t>ДОТОС</t>
  </si>
  <si>
    <t>1 Т</t>
  </si>
  <si>
    <t>152011.200.000016</t>
  </si>
  <si>
    <t>Сапоги</t>
  </si>
  <si>
    <t>для защиты от производственных загрязнений, мужские, резиновые, неутепленные</t>
  </si>
  <si>
    <t>ТПХ</t>
  </si>
  <si>
    <t>710000000</t>
  </si>
  <si>
    <t>010000, г. Нур-Султан, Есильский район, ул. Д. Кунаева, 8</t>
  </si>
  <si>
    <t>11.2020</t>
  </si>
  <si>
    <t>Атырауская область, г.Атырау, ст.Тендык, УПТОиКО</t>
  </si>
  <si>
    <t>DDP</t>
  </si>
  <si>
    <t>715 Пара</t>
  </si>
  <si>
    <t>020240000555</t>
  </si>
  <si>
    <t>Сапоги маслобензостойкие из полимерных материалов (этиленвинилацетат)утепленные (мужские/женские).</t>
  </si>
  <si>
    <t>2 Т</t>
  </si>
  <si>
    <t>152032.920.000012</t>
  </si>
  <si>
    <t>Ботинки</t>
  </si>
  <si>
    <t>для защиты от механических воздействий, мужские, кожаные, неутепленные</t>
  </si>
  <si>
    <t>Ботинки кожаные с жестким композитным подноском (мужские/женские).</t>
  </si>
  <si>
    <t>3 Т</t>
  </si>
  <si>
    <t>152032.920.000058</t>
  </si>
  <si>
    <t>Сапоги кожаные с жестким композитным подноском (мужские/женские).</t>
  </si>
  <si>
    <t>4 Т</t>
  </si>
  <si>
    <t>152032.920.000059</t>
  </si>
  <si>
    <t>для защиты от механических воздействий, мужские, кожаные, утепленные</t>
  </si>
  <si>
    <t>Сапоги защитные кожаные предназначены для защиты ног работающих от сыройнефти, нефтяных масел, нефтепродуктов тяжёлых фракций, кислот и щелочейконцентрации до 20%, нетоксичной пыли.</t>
  </si>
  <si>
    <t>ДКС</t>
  </si>
  <si>
    <t>контрактный</t>
  </si>
  <si>
    <t>4 Р</t>
  </si>
  <si>
    <t>1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</si>
  <si>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</si>
  <si>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</si>
  <si>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</si>
  <si>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г.Атырау, ул. Валиханова,1</t>
  </si>
  <si>
    <t xml:space="preserve">Атырауская область, Жылыойский район </t>
  </si>
  <si>
    <t>09.2022</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</si>
  <si>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</si>
  <si>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</si>
  <si>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3 Р</t>
  </si>
  <si>
    <t>2 Р</t>
  </si>
  <si>
    <t xml:space="preserve">Атырауская область, Макатский район </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</si>
  <si>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</si>
  <si>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</si>
  <si>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 xml:space="preserve">Итого по работам </t>
  </si>
  <si>
    <t>34 У</t>
  </si>
  <si>
    <t>1 У</t>
  </si>
  <si>
    <t>841112.900.000021</t>
  </si>
  <si>
    <t>Услуги по транспортному обслуживанию служебным автотранспортом</t>
  </si>
  <si>
    <t>10.2020</t>
  </si>
  <si>
    <t>"Ембімұнайгаз" АҚ басқарма аппаратына жолаушыларды тасымалдау бойынша автомобілды көлікпен қызмет көрсету</t>
  </si>
  <si>
    <t>Услуги по пассажирским перевозкам автомобильным транспортом аппарата управления АО ""Эмбамунайгаз"</t>
  </si>
  <si>
    <t>6 У</t>
  </si>
  <si>
    <t>2 У</t>
  </si>
  <si>
    <t>493911.000.000001</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</si>
  <si>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</si>
  <si>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</si>
  <si>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"Ембімұнайгаз" АҚ бөлінген аумақтарына технологиялық автокөліктермен және арнайы жабдықталған техникамен көліктік қызмет көрсету</t>
  </si>
  <si>
    <t>Оказание транспортных услуг технологическим автотранспортом и специальной техникой для закреплённых территорий АО "Эмбамунайгаз"</t>
  </si>
  <si>
    <t>22 У</t>
  </si>
  <si>
    <t>3 У</t>
  </si>
  <si>
    <t>494219.000.000000</t>
  </si>
  <si>
    <t>Услуги по перевозкам легковым автотранспортом</t>
  </si>
  <si>
    <t xml:space="preserve">"Ембімұнайгаз" АҚ-ның "Жайықмұнайгаз"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</si>
  <si>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"Жайыкмунайгаз" АО "Эмбамунайгаз"</t>
  </si>
  <si>
    <t>19 У</t>
  </si>
  <si>
    <t>4 У</t>
  </si>
  <si>
    <t>Атырауская область, Жылыойский район</t>
  </si>
  <si>
    <t xml:space="preserve">"Ембімұнайгаз" АҚ-ның "Жылыоймұнайгаз"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</si>
  <si>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"Жылыоймунайгаз" АО "Эмбамунайгаз"</t>
  </si>
  <si>
    <t>20 У</t>
  </si>
  <si>
    <t>5 У</t>
  </si>
  <si>
    <t>Атырауская область, Макатский район</t>
  </si>
  <si>
    <t xml:space="preserve">"Ембімұнайгаз" АҚ-ның "Досоормұнайгаз"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</si>
  <si>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"Доссормунайгаз" АО "Эмбамунайгаз"</t>
  </si>
  <si>
    <t>21 У</t>
  </si>
  <si>
    <t>Атырауская область, Кызылкогинский район</t>
  </si>
  <si>
    <t xml:space="preserve">"Ембімұнайгаз" АҚ-ның "Қайнармұнайгаз"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</si>
  <si>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"Кайнармунайгаз" АО "Эмбамунайгаз"</t>
  </si>
  <si>
    <t>23 У</t>
  </si>
  <si>
    <t>7 У</t>
  </si>
  <si>
    <t xml:space="preserve">"Ембімұнайгаз" АҚ-ның "Эмбамұнайэнерго" басқармасы және ӨТҚ ж ҚБ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</si>
  <si>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и "УПТОиКО" АО "Эмбамунайгаз"</t>
  </si>
  <si>
    <t>9 У</t>
  </si>
  <si>
    <t>8 У</t>
  </si>
  <si>
    <t>493934.000.000000</t>
  </si>
  <si>
    <t>Услуги автобусов по перевозкам пассажиров не по расписанию</t>
  </si>
  <si>
    <t xml:space="preserve">"Ембімұнайгаз" АҚ-ның "Жайықмұнайгаз"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</si>
  <si>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"Жайкмунайгаз" АО "Эмбамунайгаз"</t>
  </si>
  <si>
    <t>10 У</t>
  </si>
  <si>
    <t xml:space="preserve">"Ембімұнайгаз" АҚ-ның "Жылыоймұнайгаз"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</si>
  <si>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"Жылыоймунайгаз" АО "Эмбамунайгаз"</t>
  </si>
  <si>
    <t xml:space="preserve">"Ембімұнайгаз" АҚ-ның "Доссормұнайгаз"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</si>
  <si>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"Доссормунайгаз" АО "Эмбамунайгаз"</t>
  </si>
  <si>
    <t>11 У</t>
  </si>
  <si>
    <t xml:space="preserve">"Ембімұнайгаз" АҚ-ның "Қайнармұнайгаз"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</si>
  <si>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"Кайнармунайгаз" АО "Эмбамунайгаз"</t>
  </si>
  <si>
    <t>12 У</t>
  </si>
  <si>
    <t>Услуги по аренде автобуса</t>
  </si>
  <si>
    <t>Услуги по аренде автобуса с водителем</t>
  </si>
  <si>
    <t xml:space="preserve">"Ембімұнайгаз" АҚ-ның "Эмбамұнайэнерго" басқармасы және ӨТҚ ж ҚБ үшін автобустармен  жолаушылар тасымалдау бойынша көлікпен қызмет көрсету </t>
  </si>
  <si>
    <t>Оказание транспортных услуг по перевозке пассажиров автобусами для Управления "Эмбамунайэнерго" и УПТОиКО АО "Эмбамунайгаз"</t>
  </si>
  <si>
    <t>13 У</t>
  </si>
  <si>
    <t>494113.000.000000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</si>
  <si>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</si>
  <si>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"Ембімұнайгаз" АҚ-ның мұнай және газ өндіру басқармалары үшін автоцистернамен ауыз суды тасымалдау қызметтері</t>
  </si>
  <si>
    <t>Услуги по перевозке автоцистерной питьевой воды для нефти газа добывающие управлении АО "Эмбамунайгаз"</t>
  </si>
  <si>
    <t>16 У</t>
  </si>
  <si>
    <t>494112.100.000000</t>
  </si>
  <si>
    <t>Услуги автомобильного транспорта по перевозкам нефтепродуктов автоцистернами или полуприцепами-автоцистернами</t>
  </si>
  <si>
    <t>"Ембімұнайгаз" АҚ мұнай және газ өндіру басқармалары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</si>
  <si>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нефти газа добывающие управлении АО "Эмбамунайгаз"</t>
  </si>
  <si>
    <t>27 У</t>
  </si>
  <si>
    <t>773919.900.000004</t>
  </si>
  <si>
    <t>Услуги по аренде самоходных машин</t>
  </si>
  <si>
    <t>«Ембімұнайгаз» АҚ мұнай және газ өндіру басқармалары үшін өздігінен жүретін машиналармен көліктік қызмет көрсету</t>
  </si>
  <si>
    <t>Оказание транспортных услуг самоходными машинами для нефти газа добывающие управлении АО "Эмбамунайгаз"</t>
  </si>
  <si>
    <t>28 У</t>
  </si>
  <si>
    <t>24 У</t>
  </si>
  <si>
    <t>773919.900.000035</t>
  </si>
  <si>
    <t>Услуги по аренде специальной техники с водителем</t>
  </si>
  <si>
    <t>«Ембімұнайгаз» АҚ-ның өндірістік құрылым бөлімшелері үшін арнайы жабдықталған техникамен көліктік қызмет көрсету</t>
  </si>
  <si>
    <t>Оказание транспортных услуг специальной техникой для производственных структурных подразделении АО "Эмбамунайгаз"</t>
  </si>
  <si>
    <t>14 У</t>
  </si>
  <si>
    <t>29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</si>
  <si>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</si>
  <si>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</si>
  <si>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</si>
  <si>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 xml:space="preserve">"Ембімұнайгаз" АҚ-ның "Жайықмұнайгаз"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</si>
  <si>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"Жайкмунайгаз" АО "Эмбамунайгаз"</t>
  </si>
  <si>
    <t>15 У</t>
  </si>
  <si>
    <t>30 У</t>
  </si>
  <si>
    <t>"Ембімұнайгаз" АҚ-ның "Жылыоймұнайгаз" МГӨБ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</si>
  <si>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НГДУ "Жылыоймунайгаз" АО "Эмбамунайгаз"</t>
  </si>
  <si>
    <t>31 У</t>
  </si>
  <si>
    <t xml:space="preserve">"Ембімұнайгаз" АҚ-ның "Досоормұнайгаз"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</si>
  <si>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"Доссормунайгаз" АО "Эмбамунайгаз"</t>
  </si>
  <si>
    <t>18 У</t>
  </si>
  <si>
    <t>32 У</t>
  </si>
  <si>
    <t xml:space="preserve">"Ембімұнайгаз" АҚ-ның "Қайнармұнайгаз"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</si>
  <si>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"Қайнармунайгаз" АО "Эмбамунайгаз"</t>
  </si>
  <si>
    <t>17 У</t>
  </si>
  <si>
    <t>33 У</t>
  </si>
  <si>
    <t>"Ембімұнайгаз" АҚ-ның "Эмбамұнайэнерго" басқармасы және ӨТҚ ж ҚБ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</si>
  <si>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Управления "Эмбамунайэнерго"  и УПТОиКО  АО "Эмбамунайгаз"</t>
  </si>
  <si>
    <t>контрактный (ПСП)</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</si>
  <si>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</si>
  <si>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</si>
  <si>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Атырауская область</t>
  </si>
  <si>
    <t xml:space="preserve">"Ембімұнайгаз АҚ" зерттеу аспаптарына техникалық қызмет көрсету қызметтері </t>
  </si>
  <si>
    <t>Услуги по техническому обслуживанию исследовательских приборов АО "Эмбамунайгаз"</t>
  </si>
  <si>
    <t>35 У</t>
  </si>
  <si>
    <t xml:space="preserve">"Ембімұнайгаз АҚ"    коммерциялық мұнайды есепке алу торабының техникалық қызмет көрсету қызметтері </t>
  </si>
  <si>
    <t>Услуги по техническому обслуживанию коммерческого узла учета нефти АО "Эмбамунайгаз"</t>
  </si>
  <si>
    <t>ДСПиУИО</t>
  </si>
  <si>
    <t>36 У</t>
  </si>
  <si>
    <t>381129.000.000000</t>
  </si>
  <si>
    <t>Услуги по вывозу (сбору) неопасных отходов/имущества/материалов</t>
  </si>
  <si>
    <t>"Ембімұнайгаз" АҚ нысандарынан тұрмыстық қатты қалдықтарды алу қызметі</t>
  </si>
  <si>
    <t>Услуги по вывозу твердых бытовых отходов с объектов  АО "Эмбамунайгаз"</t>
  </si>
  <si>
    <t>37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</si>
  <si>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</si>
  <si>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</si>
  <si>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Услуги по сопровождению комплексной инженерно-технической системы физической безопасности объектов АО "Эмбамунайгаз"</t>
  </si>
  <si>
    <t>Услуги по сопровождению комплексной инженерно-технической системы физической безопасности  объектов АО "Эмбамунайгаз"</t>
  </si>
  <si>
    <t>38 У</t>
  </si>
  <si>
    <t>801019.000.000010</t>
  </si>
  <si>
    <t>Услуги по обеспечению информационной безопасности</t>
  </si>
  <si>
    <t>11-2-1-1</t>
  </si>
  <si>
    <t>Ақпараттық кауіпсіздік жедел орталығына қосылу қызметі</t>
  </si>
  <si>
    <t>Услуги по подключению к оперативному центру Информационной безопасности (ОЦИБ)</t>
  </si>
  <si>
    <t>ДОТиОС</t>
  </si>
  <si>
    <t>39 У</t>
  </si>
  <si>
    <t>802010.000.000007</t>
  </si>
  <si>
    <t>Услуги по обеспечению пожарной и промышленной безопасности</t>
  </si>
  <si>
    <t>Г.НУР-СУЛТАН, ЕСИЛЬСКИЙ РАЙОН, УЛ. Д. КУНАЕВА, 8</t>
  </si>
  <si>
    <t>«Ембімұнайгаз» АҚ қауіпті өндірістік объектілеріндегі өрт қауіпсіздігі және газдан құтқару қызметтері</t>
  </si>
  <si>
    <t>Услуги пожарной безопасности и газоспасательной службы на опасных производственных объектах АО"Эмбамунайгаз"</t>
  </si>
  <si>
    <t>26 У</t>
  </si>
  <si>
    <t>25 У</t>
  </si>
  <si>
    <t xml:space="preserve">Итого по услугам </t>
  </si>
  <si>
    <t>Всего по новой форме ТРУ</t>
  </si>
  <si>
    <t>4-1 Р</t>
  </si>
  <si>
    <t>14,20,21</t>
  </si>
  <si>
    <t>3-1 Р</t>
  </si>
  <si>
    <t>исключена</t>
  </si>
  <si>
    <t>30-1 У</t>
  </si>
  <si>
    <t>702220.000.000000</t>
  </si>
  <si>
    <t>Услуги аутсорсинга бизнес-процесса</t>
  </si>
  <si>
    <t>Услуги аутсорсинга бизнес-процесса, не относящихся к основной деятельности Компании ( не более одного процесса)</t>
  </si>
  <si>
    <t>11-1-2-2</t>
  </si>
  <si>
    <t xml:space="preserve">Г.НУР-СУЛТАН, ул.-Е-10 Бизнес центр зеленый квартал 17/10 </t>
  </si>
  <si>
    <t>Атырауская область</t>
  </si>
  <si>
    <t>070840005309</t>
  </si>
  <si>
    <t xml:space="preserve">«Ембімұнайгаз» АҚ ЕМЭБ жұмыскерлерін ЖҚҚ СКЗ және ЭЗ қамтамасыз ету және ЖҚҚ есебінің процестерін автоматтандыру бойынша қызметтер </t>
  </si>
  <si>
    <t>"Услуги по обеспечению СИЗ СКЗ и ЭЗ работников УЭМЭ и автоматизации процессов учета СИЗ" АО "Эмбамунайгаз"</t>
  </si>
  <si>
    <t>новая позиция ЗКС</t>
  </si>
  <si>
    <t>13-1 У</t>
  </si>
  <si>
    <t>14,19,29,30,48,49</t>
  </si>
  <si>
    <t>12-1 У</t>
  </si>
  <si>
    <t>27-1 У</t>
  </si>
  <si>
    <t>28-1 У</t>
  </si>
  <si>
    <t>14-1 У</t>
  </si>
  <si>
    <t>15-1 У</t>
  </si>
  <si>
    <t>16-1 У</t>
  </si>
  <si>
    <t>18-1 У</t>
  </si>
  <si>
    <t>17-1 У</t>
  </si>
  <si>
    <t>1-1 Т</t>
  </si>
  <si>
    <t>04.2021</t>
  </si>
  <si>
    <t>2-1 Т</t>
  </si>
  <si>
    <t>3-1 Т</t>
  </si>
  <si>
    <t>4-1 Т</t>
  </si>
  <si>
    <t xml:space="preserve">Услуги по информационному-аналитическому обеспечению по деятельности нефтегазовой отрасли  Республики Казахстан для актуальных сведений по нефтяной отрасли </t>
  </si>
  <si>
    <t>новая строка</t>
  </si>
  <si>
    <t>Оказание охранных услуг на объектах АУП, УПТОиКО и Управление "Эмбамунайэнерго" АО "Эмбамунайгаз"</t>
  </si>
  <si>
    <t>ДЭ</t>
  </si>
  <si>
    <t>273213.700.000007</t>
  </si>
  <si>
    <t>Кабель</t>
  </si>
  <si>
    <t>марка АВВГ, напряжение не более 1 000 В</t>
  </si>
  <si>
    <t>008 Километр (тысяча метров)</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</si>
  <si>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мм2 - 50;
Число нулевых жил - 1;
Номинальное сечение нулевых жил, мм2 - 35;
Номинальное напряжение, кВ - 1;
Нормативно-технический документ - ГОСТ 16442-80</t>
  </si>
  <si>
    <t>273213.700.000084</t>
  </si>
  <si>
    <t>марка КГ, напряжение не более 1 000 В</t>
  </si>
  <si>
    <t>006 Метр</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</si>
  <si>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мм2 - 50;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</si>
  <si>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</si>
  <si>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273213.700.000042</t>
  </si>
  <si>
    <t>марка ВВБГ, напряжение не более 1 000 В</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</si>
  <si>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нет;
Нормативно-технический документ - ГОСТ 16442-80</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</si>
  <si>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</si>
  <si>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</si>
  <si>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</si>
  <si>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мм2 - 35;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</si>
  <si>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</si>
  <si>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</si>
  <si>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до - 1;
Нормативно-технический документ - ГОСТ 24334-80.</t>
  </si>
  <si>
    <t>273213.700.000067</t>
  </si>
  <si>
    <t>марка КВВГ, напряжение не более 1 000 В</t>
  </si>
  <si>
    <t>Кабель КВВГ с медными жилами, контрольный, с изоляцией и оболочкой из поливинилхлоридного пластиката, без защитного покрова. Используется для установки, ремонта, подключения и технического обслуживания контрольной и электрораспределительной аппаратуры, а также для неподвижного присоединения к электроприборам, сборкам зажимов электро-распредустройств с напряжением до 660 В и частотой до 100 Гц. Возможно использование КВВГЭ при постоянном напряжении до 1000 В. Кабель КВВГЭ применяется при защите электрических цепей от инородных электрических полей.
Технические характеристики:
Число жил - 7;
Номинальное сечение жил, мм2 - 1,5;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</si>
  <si>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</si>
  <si>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мм2 - 35;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</si>
  <si>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- 2;
Номинальное сечение жил, мм2 - 2,5;
Номинальное напряжение, кВ - 0,66;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</si>
  <si>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мм2 - 6;
Номинальное напряжение, кВ, до - 1;
Нормативно-технический документ - ГОСТ 24334-80.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</si>
  <si>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</si>
  <si>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</si>
  <si>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</si>
  <si>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</si>
  <si>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Назначение - для передачи и распределения электроэнергии в стационарных установках на номинальное переменное напряжение, В - 660 и 1000, частоты, Гц - 50.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Технические характеристики:
Диапазон температур эксплуатации, АС - от минус 50 до плюс 50;
Относительная влажность воздуха при температуре, АС/% - до плюс 35/98;
Прокладка и монтаж кабелей без предварительного подогрева производится при температуре, АС, не ниже - 15;
Число жил - 2;
Номинальное сечение жил, мм2 - 4;
Номинальное напряжение, кВ - 1;
Нормативно-технический документ - ГОСТ 16442-80.</t>
  </si>
  <si>
    <t>273213.700.000043</t>
  </si>
  <si>
    <t>марка ВВГ/NYY, напряжение не более 1 000 В</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</si>
  <si>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</si>
  <si>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 xml:space="preserve">Кабель ВВГ с медными жилами, с изоляцией и оболочкой из поливинилхлоридного пластиката, без защитного покрова. Предназначен для передачи и распределения электроэнергии в стационарных установках на номинальное переменное напряжение 660 В и 1000 В частоты 50 Гц. Для пр
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Нормативно-технический документ - ГОСТ 16442-80.
</t>
  </si>
  <si>
    <t>273213.700.000035</t>
  </si>
  <si>
    <t>марка ВБбШв/NYRY, напряжение не более 1 000 В</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</si>
  <si>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мм2 - 4;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</si>
  <si>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</si>
  <si>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- 1;
Нормативно-технический документ - ГОСТ 16442-80</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</si>
  <si>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мм2 - 1,5;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</si>
  <si>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- 4;
Номинальное сечение жил, мм2 - 16;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</si>
  <si>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мм2 - 2,5;
Номинальное напряжение, кВ - 1;
Нормативно-технический документ - ГОСТ 16442-80</t>
  </si>
  <si>
    <t>273213.700.000002</t>
  </si>
  <si>
    <t>марка АВБбШв, напряжение не более 1 000 В</t>
  </si>
  <si>
    <t xml:space="preserve">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- 0,66;
Нормативно-технический документ - ГОСТ 16442-80.
</t>
  </si>
  <si>
    <t>273213.730.000020</t>
  </si>
  <si>
    <t>марка АВБбШв, напряжение 1 000 В</t>
  </si>
  <si>
    <t>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- 1;
Нормативно-технический документ - ГОСТ 16442-80.</t>
  </si>
  <si>
    <t>273213.700.000250</t>
  </si>
  <si>
    <t>Провод</t>
  </si>
  <si>
    <t>марка АППВ, напряжение не более 1 000 В</t>
  </si>
  <si>
    <t>Провод АППВ - алюминиевая токопроводящая жила, провод плоский,  с алюминиевыми жилами, с поливинилхлоридной изоляцией, с разделительными основаниями. защитная оболочка: поливинилхлоридный - пластикат шланговый. Предназначен для передачи и распределения электроэнергии в стационарных установках на номинальное переменное напряжение 660 В и 1000 В частоты 50 Гц. Цвет изоляции: основные жилы - красного, синего и белого цветов, нулевая жила – голубого. 
Технические характеристики:
Число жил - 3;
Номинальное сечение основных жил, мм2 - 2,5;
Нормативно-технический документ - ГОСТ 6323-79.</t>
  </si>
  <si>
    <t>273213.700.000296</t>
  </si>
  <si>
    <t>марка СИП-3, напряжение более 1 000 В</t>
  </si>
  <si>
    <t xml:space="preserve">Провод СИП-3 -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- 1;
Номинальное сечение основных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t>
  </si>
  <si>
    <t>273213.700.000295</t>
  </si>
  <si>
    <t>марка СИП-2, напряжение не более 1 000 В</t>
  </si>
  <si>
    <t xml:space="preserve">Провод СИП-2 -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- 4;
Номинальное сечение основных жил, мм2 - 35;
Число  несущих жил - 1;
Номинальное сечение несущих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Нормативно-технический документ - ГОСТ 31946-2012.
</t>
  </si>
  <si>
    <t>13 Т</t>
  </si>
  <si>
    <t>26 Т</t>
  </si>
  <si>
    <t>14 Т</t>
  </si>
  <si>
    <t>19 Т</t>
  </si>
  <si>
    <t>20 Т</t>
  </si>
  <si>
    <t>27 Т</t>
  </si>
  <si>
    <t>29 Т</t>
  </si>
  <si>
    <t>28 Т</t>
  </si>
  <si>
    <t>30 Т</t>
  </si>
  <si>
    <t>31 Т</t>
  </si>
  <si>
    <t>32 Т</t>
  </si>
  <si>
    <t>24 Т</t>
  </si>
  <si>
    <t>33 Т</t>
  </si>
  <si>
    <t>34 Т</t>
  </si>
  <si>
    <t>6 Т</t>
  </si>
  <si>
    <t>25 Т</t>
  </si>
  <si>
    <t>7 Т</t>
  </si>
  <si>
    <t>8 Т</t>
  </si>
  <si>
    <t>9 Т</t>
  </si>
  <si>
    <t>10 Т</t>
  </si>
  <si>
    <t>11 Т</t>
  </si>
  <si>
    <t>21 Т</t>
  </si>
  <si>
    <t>22 Т</t>
  </si>
  <si>
    <t>15 Т</t>
  </si>
  <si>
    <t>16 Т</t>
  </si>
  <si>
    <t>12 Т</t>
  </si>
  <si>
    <t>23 Т</t>
  </si>
  <si>
    <t>17 Т</t>
  </si>
  <si>
    <t>18 Т</t>
  </si>
  <si>
    <t>5 Т</t>
  </si>
  <si>
    <t>38 Т</t>
  </si>
  <si>
    <t>35 Т</t>
  </si>
  <si>
    <t>37 Т</t>
  </si>
  <si>
    <t>36 Т</t>
  </si>
  <si>
    <t>усл</t>
  </si>
  <si>
    <t>5 Р</t>
  </si>
  <si>
    <t>410040.300.000000</t>
  </si>
  <si>
    <t>Работы по возведению (строительству) нежилых зданий/сооружений</t>
  </si>
  <si>
    <t xml:space="preserve">Атырауская область Исатайский район </t>
  </si>
  <si>
    <t>С. Балғымбаев МЖжДОП-де технологиялық сорғы салу</t>
  </si>
  <si>
    <t>Строительство технологической насосной на ЦПСи ПН С.Балгимбаева</t>
  </si>
  <si>
    <t>8 Р</t>
  </si>
  <si>
    <t>Оңтүстік Батыс Қамысты – С. Балғымбаев мұнай құбырын қайта жаңғырту</t>
  </si>
  <si>
    <t>Реконструкция нефтепровода Ю.З.Камышитовое-С.Балгимбаева (15,4км)</t>
  </si>
  <si>
    <t>6 Р</t>
  </si>
  <si>
    <t xml:space="preserve">Атырауская область Кызылкогинский район </t>
  </si>
  <si>
    <t>Шығыс Молдабек кен орнындағы мультифазалық сорғы станциясының құрылысы</t>
  </si>
  <si>
    <t>Строительство мультифазной насосной станции на м/р В. Молдабек</t>
  </si>
  <si>
    <t>7 Р</t>
  </si>
  <si>
    <t>Кенбай кен орнындағы әкімшілік ғимараты</t>
  </si>
  <si>
    <t>Административное здание на м/р Кенбай</t>
  </si>
  <si>
    <t>4-2 Р</t>
  </si>
  <si>
    <t>3-2 Р</t>
  </si>
  <si>
    <t>711220.000.000000</t>
  </si>
  <si>
    <t>Услуги по авторскому/техническому надзору</t>
  </si>
  <si>
    <t xml:space="preserve">Атырауская область, Исатайский район </t>
  </si>
  <si>
    <t>С. Балғымбаев МЖжДОП-де технологиялық сорғы салу нысанына техникалық бақылау  қызметін көрсету</t>
  </si>
  <si>
    <t>Услуги по техническому надзору объекта Строительство технологической насосной на ЦПСи ПН С.Балгимбаева</t>
  </si>
  <si>
    <t>С. Балғымбаев МЖжДОП-де технологиялық сорғы салу нысанына авторлық бақылау  қызметін көрсету</t>
  </si>
  <si>
    <t>Услуги по авторскому надзору объекта Строительство технологической насосной на ЦПСи ПН С.Балгимбаева</t>
  </si>
  <si>
    <t>40 У</t>
  </si>
  <si>
    <t>Шығыс Молдабек кен орнындағы мультифазалық сорғы станциясының құрылысы нысанына техникалық бақылау  қызметін көрсету</t>
  </si>
  <si>
    <t>Услуги по техническому надзору объекта Строительство мультифазной насосной станции на м/р В. Молдабек</t>
  </si>
  <si>
    <t>41 У</t>
  </si>
  <si>
    <t>Шығыс Молдабек кен орнындағы мультифазалық сорғы станциясының құрылысы нысанына авторлық бақылау  қызметін көрсету</t>
  </si>
  <si>
    <t>Услуги по авторскому надзору объекта Строительство мультифазной насосной станции на м/р В. Молдабек</t>
  </si>
  <si>
    <t>42 У</t>
  </si>
  <si>
    <t>Кенбай кен орнындағы әкімшілік ғимараты нысанына техникалық бақылау  қызметін көрсету</t>
  </si>
  <si>
    <t>Услуги по техническому надзору объекта Административное здание на м/р Кенбай</t>
  </si>
  <si>
    <t>43 У</t>
  </si>
  <si>
    <t>Кенбай кен орнындағы әкімшілік ғимараты нысанына авторлық бақылау  қызметін көрсету</t>
  </si>
  <si>
    <t>Услуги по авторскому надзору объекта Административное здание на м/р Кенбай</t>
  </si>
  <si>
    <t>26-1 У</t>
  </si>
  <si>
    <t>14-2 У</t>
  </si>
  <si>
    <t>15-2 У</t>
  </si>
  <si>
    <t>16-2 У</t>
  </si>
  <si>
    <t>18-2 У</t>
  </si>
  <si>
    <t>17-2 У</t>
  </si>
  <si>
    <t>1-1 У</t>
  </si>
  <si>
    <t>13-2 У</t>
  </si>
  <si>
    <t>12-2 У</t>
  </si>
  <si>
    <t>27-2 У</t>
  </si>
  <si>
    <t>28-2 У</t>
  </si>
  <si>
    <t>13-1 Т</t>
  </si>
  <si>
    <t>26-1 Т</t>
  </si>
  <si>
    <t>14-1 Т</t>
  </si>
  <si>
    <t>19-1 Т</t>
  </si>
  <si>
    <t>20-1 Т</t>
  </si>
  <si>
    <t>27-1 Т</t>
  </si>
  <si>
    <t>29-1 Т</t>
  </si>
  <si>
    <t>28-1 Т</t>
  </si>
  <si>
    <t>30-1 Т</t>
  </si>
  <si>
    <t>31-1 Т</t>
  </si>
  <si>
    <t>32-1 Т</t>
  </si>
  <si>
    <t>24-1 Т</t>
  </si>
  <si>
    <t>33-1 Т</t>
  </si>
  <si>
    <t>34-1 Т</t>
  </si>
  <si>
    <t>6-1 Т</t>
  </si>
  <si>
    <t>25-1 Т</t>
  </si>
  <si>
    <t>7-1 Т</t>
  </si>
  <si>
    <t>8-1 Т</t>
  </si>
  <si>
    <t>9-1 Т</t>
  </si>
  <si>
    <t>10-1 Т</t>
  </si>
  <si>
    <t>11-1 Т</t>
  </si>
  <si>
    <t>21-1 Т</t>
  </si>
  <si>
    <t>22-1 Т</t>
  </si>
  <si>
    <t>15-1 Т</t>
  </si>
  <si>
    <t>16-1 Т</t>
  </si>
  <si>
    <t>12-1 Т</t>
  </si>
  <si>
    <t>23-1 Т</t>
  </si>
  <si>
    <t>17-1 Т</t>
  </si>
  <si>
    <t>18-1 Т</t>
  </si>
  <si>
    <t>5-1 Т</t>
  </si>
  <si>
    <t>38-1 Т</t>
  </si>
  <si>
    <t>35-1 Т</t>
  </si>
  <si>
    <t>37-1 Т</t>
  </si>
  <si>
    <t>36-1 Т</t>
  </si>
  <si>
    <t>48 У</t>
  </si>
  <si>
    <t>"Ембімұнайгаз" АҚ-ның "Жылыоймунайгаз" МГӨБ үшін автоцистернамен ауыз суды тасымалдау қызметтері</t>
  </si>
  <si>
    <t>Услуги по перевозке автоцистерной питьевой воды для НГДУ "Жылыоймунайгаз" АО "Эмбамунайгаз"</t>
  </si>
  <si>
    <t>49 У</t>
  </si>
  <si>
    <t>"Ембімұнайгаз" АҚ-ның "Доссормунайгаз" МГӨБ үшін автоцистернамен ауыз суды тасымалдау қызметтері</t>
  </si>
  <si>
    <t>Услуги по перевозке автоцистерной питьевой воды для НГДУ "Доссормунайгаз" АО "Эмбамунайгаз"</t>
  </si>
  <si>
    <t>50 У</t>
  </si>
  <si>
    <t>"Ембімұнайгаз" АҚ-ның "Қайнармунайгаз" МГӨБ үшін автоцистернамен ауыз суды тасымалдау қызметтері</t>
  </si>
  <si>
    <t>Услуги по перевозке автоцистерной питьевой воды для НГДУ "Кайнармунайгаз" АО "Эмбамунайгаз"</t>
  </si>
  <si>
    <t>44 У</t>
  </si>
  <si>
    <t>"Ембімұнайгаз" АҚ «Жайықмұнайгаз»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</si>
  <si>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"Жайкмунайгаз" АО "Эмбамунайгаз"</t>
  </si>
  <si>
    <t>45 У</t>
  </si>
  <si>
    <t>"Ембімұнайгаз" АҚ «Жылыоймұнайгаз»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</si>
  <si>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"Жылыоймунайгаз" АО "Эмбамунайгаз"</t>
  </si>
  <si>
    <t>46 У</t>
  </si>
  <si>
    <t>"Ембімұнайгаз" АҚ «Доссормұнайгаз»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</si>
  <si>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"Доссормунайгаз" АО "Эмбамунайгаз"</t>
  </si>
  <si>
    <t>47 У</t>
  </si>
  <si>
    <t>"Ембімұнайгаз" АҚ «Қайнармұнайгаз»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</si>
  <si>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"Кайнармунайгаз" АО "Эмбамунайгаз"</t>
  </si>
  <si>
    <t>52 У</t>
  </si>
  <si>
    <t>«Ембімұнайгаз» АҚ «Жайықмунайгаз» МГӨБ үшін өздігінен жүретін машиналармен көліктік қызмет көрсету</t>
  </si>
  <si>
    <t>Оказание транспортных услуг самоходными машинами для НГДУ "Жайкмунайгаз" АО "Эмбамунайгаз"</t>
  </si>
  <si>
    <t>51 У</t>
  </si>
  <si>
    <t>«Ембімұнайгаз» АҚ «Жылыоймунайгаз» МГӨБ үшін өздігінен жүретін машиналармен көліктік қызмет көрсету</t>
  </si>
  <si>
    <t>Оказание транспортных услуг самоходными машинами для НГДУ "Жылыоймунайгаз" АО "Эмбамунайгаз"</t>
  </si>
  <si>
    <t>53 У</t>
  </si>
  <si>
    <t>«Ембімұнайгаз» АҚ «Доссормунайгаз» МГӨБ үшін өздігінен жүретін машиналармен көліктік қызмет көрсету</t>
  </si>
  <si>
    <t>Оказание транспортных услуг самоходными машинами для НГДУ "Доссормунайгаз" АО "Эмбамунайгаз"</t>
  </si>
  <si>
    <t>54 У</t>
  </si>
  <si>
    <t>«Ембімұнайгаз» АҚ «Қайнармунайгаз» МГӨБ үшін өздігінен жүретін машиналармен көліктік қызмет көрсету</t>
  </si>
  <si>
    <t>Оказание транспортных услуг самоходными машинами для НГДУ "Кайнармунайгаз" АО "Эмбамунайгаз"</t>
  </si>
  <si>
    <t>55 У</t>
  </si>
  <si>
    <t>«Ембімұнайгаз» АҚ-ның "Жайықмунайгаз" МГӨБ үшін арнайы жабдықталған техникамен көліктік қызмет көрсету</t>
  </si>
  <si>
    <t>Оказание транспортных услуг специальной техникой для НГДУ "Жайкмунайгаз" АО "Эмбамунайгаз"</t>
  </si>
  <si>
    <t>56 У</t>
  </si>
  <si>
    <t>«Ембімұнайгаз» АҚ-ның "Жылыоймунайгаз" МГӨБ үшін арнайы жабдықталған техникамен көліктік қызмет көрсету</t>
  </si>
  <si>
    <t>Оказание транспортных услуг специальной техникой для НГДУ "Жылыоймунайгаз" АО "Эмбамунайгаз"</t>
  </si>
  <si>
    <t>57 У</t>
  </si>
  <si>
    <t>«Ембімұнайгаз» АҚ-ның "Доссормунайгаз" МГӨБ үшін арнайы жабдықталған техникамен көліктік қызмет көрсету</t>
  </si>
  <si>
    <t>Оказание транспортных услуг специальной техникой для НГДУ "Доссормунайгаз" АО "Эмбамунайгаз"</t>
  </si>
  <si>
    <t>58 У</t>
  </si>
  <si>
    <t>«Ембімұнайгаз» АҚ-ның "Қайнармунайгаз" МГӨБ үшін арнайы жабдықталған техникамен көліктік қызмет көрсету</t>
  </si>
  <si>
    <t>Оказание транспортных услуг специальной техникой для НГДУ "Кайнармунайгаз" АО "Эмбамунайгаз"</t>
  </si>
  <si>
    <t>59 У</t>
  </si>
  <si>
    <t>«Ембімұнайгаз» АҚ-ның "Эмбамұнайэнерго" басқармасы үшін арнайы жабдықталған техникамен көліктік қызмет көрсету</t>
  </si>
  <si>
    <t>Оказание транспортных услуг специальной техникой для Управления "Эмбамунайэнерго" АО "Эмбамунайгаз"</t>
  </si>
  <si>
    <t>281331.000.000133</t>
  </si>
  <si>
    <t>Шток</t>
  </si>
  <si>
    <t>для насоса жидкостей</t>
  </si>
  <si>
    <t>Г.АТЫРАУ, УЛ.ВАЛИХАНОВА 1</t>
  </si>
  <si>
    <t>г.Атырау, ст.Тендык, УПТОиКО</t>
  </si>
  <si>
    <t>04.2020</t>
  </si>
  <si>
    <t>11.2025</t>
  </si>
  <si>
    <t>796 Штука</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</si>
  <si>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- 31;Размер резьбы штанги,  мм - 22;Длина,  мм - 4600;Марка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</si>
  <si>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- 31,8;Размер резьбы штанги, мм - 22;Длина, мм - 7500;Марка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</si>
  <si>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35-1 У</t>
  </si>
  <si>
    <t>1-2 У</t>
  </si>
  <si>
    <t>ТКП</t>
  </si>
  <si>
    <t>8,9,14</t>
  </si>
  <si>
    <t xml:space="preserve"> 39 Т</t>
  </si>
  <si>
    <t xml:space="preserve"> 40 Т</t>
  </si>
  <si>
    <t>1-2 Т</t>
  </si>
  <si>
    <t>2-2 Т</t>
  </si>
  <si>
    <t>3-2 Т</t>
  </si>
  <si>
    <t>4-2 Т</t>
  </si>
  <si>
    <t>12-2-11</t>
  </si>
  <si>
    <t>1-3 Т</t>
  </si>
  <si>
    <t>27,28,29,30,47,48,49</t>
  </si>
  <si>
    <t>2-3 Т</t>
  </si>
  <si>
    <t>3-3 Т</t>
  </si>
  <si>
    <t>4-3 Т</t>
  </si>
  <si>
    <t>13-2 Т</t>
  </si>
  <si>
    <t>26-2 Т</t>
  </si>
  <si>
    <t>14-2 Т</t>
  </si>
  <si>
    <t>19-2 Т</t>
  </si>
  <si>
    <t>20-2 Т</t>
  </si>
  <si>
    <t>27-2 Т</t>
  </si>
  <si>
    <t>29-2 Т</t>
  </si>
  <si>
    <t>28-2 Т</t>
  </si>
  <si>
    <t>30-2 Т</t>
  </si>
  <si>
    <t>31-2 Т</t>
  </si>
  <si>
    <t>32-2 Т</t>
  </si>
  <si>
    <t>24-2 Т</t>
  </si>
  <si>
    <t>33-2 Т</t>
  </si>
  <si>
    <t>34-2 Т</t>
  </si>
  <si>
    <t>6-2 Т</t>
  </si>
  <si>
    <t>25-2 Т</t>
  </si>
  <si>
    <t>7-2 Т</t>
  </si>
  <si>
    <t>8-2 Т</t>
  </si>
  <si>
    <t>9-2 Т</t>
  </si>
  <si>
    <t>10-2 Т</t>
  </si>
  <si>
    <t>11-2 Т</t>
  </si>
  <si>
    <t>21-2 Т</t>
  </si>
  <si>
    <t>22-2 Т</t>
  </si>
  <si>
    <t>15-2 Т</t>
  </si>
  <si>
    <t>16-2 Т</t>
  </si>
  <si>
    <t>23-2 Т</t>
  </si>
  <si>
    <t>17-2 Т</t>
  </si>
  <si>
    <t>18-2 Т</t>
  </si>
  <si>
    <t>5-2 Т</t>
  </si>
  <si>
    <t>38-2 Т</t>
  </si>
  <si>
    <t>35-2 Т</t>
  </si>
  <si>
    <t>37-2 Т</t>
  </si>
  <si>
    <t>36-2 Т</t>
  </si>
  <si>
    <t>205959.300.000004</t>
  </si>
  <si>
    <t>Деэмульгатор</t>
  </si>
  <si>
    <t>для отделения воды от нефти, в жидком виде</t>
  </si>
  <si>
    <t/>
  </si>
  <si>
    <t>05.2021</t>
  </si>
  <si>
    <t>01.2022</t>
  </si>
  <si>
    <t>11.2023</t>
  </si>
  <si>
    <t>168 Тонна (метрическая)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</si>
  <si>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"Жаикмунайгаз" м/р. С.Балгимбаева,ЮВК, Забурунье, Ровное, Гран, Жанаталап, ЮЗК.  Деэмульгатор применяетсядля разрушения нефтяных эмульсий, а также для предотвращения ихобразования в процессе подготовки нефти до товарной кондиции (перваягруппа по СТ РК 1347-2005) на объекте подготовки нефти в НГДУ"Жаикмунайгаз" м/р. С.Балгимбаева, ЮВК, Забурунье, Ровное, Гран,Жанаталап, ЮЗК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в среднем не более 60кг/т;Требования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</si>
  <si>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Прорва,м/р.Актобе, Досмухамбетовское.  Деэмульгатор применяется для разрушениянефтяных 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«Жылыоймунайгаз» ППН Прорва,м/р.Актобе, Досмухамбетовское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60 мм2/с при температуре 20ᵒС;Плотность: 850-970 г/см3, при 20ᵒС;Массовая доля активного вещества: не менее 40%;Тара - стальные бочки не более 180 кг(л);Дозировка в среднем не более 220г/т;Требования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</si>
  <si>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Каратон.Деэмульгатор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Каратон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50 мм2/с при температуре 20ᵒС;Плотность: 850-950 г/см3, при 20ᵒС;Массовая доля активного вещества: не менее 45%;Тара - стальные бочки не более 180 кг(л);Дозировка не более 154г/т;Требования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</si>
  <si>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реагент1. Поставщик предоставляет гарантию на весь объем Товара в течении 12месяцев от даты ввода в эксплуатацию Товара, но не менее 24 месяцев отдаты поставки.2. Химический реагент должен применяться в товарной форме и не долженсмешиваться с жидкостями, обеспечивающими его применение.3. Химический реагент должен быть ранее испытан на месторождениях АО«Эмбамунайгаз» и иметь положительный эффект при применении. Ранее неприменявшийся и не испытанный деэмульгатор к поставке не допустим.Требования, предъявляемые к физико-химическим свойствам химическогореагента:-  Внешний вид должен быть однородным, не расслаивающимся на фазы, безвзвешенных и оседающих частиц – прозрачная или от светложелтого дотемнокоричневого цвета;- Температура застывания – деэмульгатор в жидкой товарной форме должениметь температуру застывания ниже минимально возможной температурыокружающей среды района, С, минус - 45;- Вязкость кинематическая при 20ᵒС, мм2/сек, не более - 60;- Плотность - плотность деэмульгатора используется для технологическихрасчетов при его применении и в связи с этим подлежит обязательномуизмерению и декларированию при 20ᵒС, кг/м3 - от 840 до 965;- Массовая доля активной основы - количество эффективной составляющейдеэмульгатора, выраженное в процентах от общей массы,  % мас., не менее- 35;Общие обязательные требования на химический реагент:1. Наличие технических условий или стандарта организации на химическийреагент.2. Наличие паспорта безопасности на химический реагент,зарегистрированного уполномоченным органом Республики Казахстан3. Наличие свидетельства о регистрации химического реагента, выданногоуполномоченным органом в соответствии со ст. 15 закона РеспубликиКазахстан от 21.07.2007г. №302, «О безопасности химического продукций».4. Наличие санитарно-эпидемиологического заключения на химическийреагент.5. В случае поставки аналогов, обязательно наличие подписанных отчетов,актов, протоколов об успешном прохождении опытно-промышленных испытанийна объектах подготовки и месторождениях АО «Эмбамунайгаз» и/или наличиепротоколов заседания ИТС АО «Эмбамунайгаз» о принятии деэмульгатора впромышленное применение. Физико-химические свойства аналога должнасоответствовать свойствам химического реагента прошедшего ОПИ6. Поставщик должен обеспечить контроль и техническое сопровождения заприменением химического реагента при нарушении технологического режимавследствие применения данного химического реагента. Поставщик долженобеспечивать производственный контроль за безопасностью химическойпродукций на стадиях ее жизненного цикла в соответствии со ст. 11 законаРеспублики Казахстан от 21.07.2007г. №302, «О безопасности химическогопродукций».7. В случае ухудшения качества нефти (не соответствие I-группе) приподготовке, образованию некондиционной нефти, ухудшения технологическихпроцессов, срывов по выполнению плановых показателей, происшедшие врезультате применения поставленного деэмульгатора, Поставщик несетполную материальную ответственность по возмещению ущерба, такжепроизвести бесплатную замену всей поставленной партии деэмульгатора наболее эффективный (доработанный) деэмульгатор, в срок до 30 календарныхдней с момента обнаружения.Деэмульгатор специально разработан по физико-химическим свойствам нефтина объекте подготовки нефти в НГДУ "Жылыоймунайгаз" ППН Кисымбай.Деэмульгатор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Кисымбай круглогодично (в летний и зимнийпериод). Поставку необходимо производить в таре объемом 180л.</t>
  </si>
  <si>
    <t>Деэмульгатор (в дальнейшем по тексту химический реагент). Специальноразработан по физико-химическим свойствам нефти на объекте подготовкинефти в НГДУ "Кайнармунайгаз" ППН Б.Жоламанова.  Деэмульгаторприменяется для разрушения нефтяных эмульсий, а также для предотвращенияих образования в процессе подготовки нефти до товарной кондиции (перваягруппа по СТ РК 1347-2005) на объекте подготовки нефти в НГДУ"Кайнармунайгаз" ППН Б.Жоламанова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С, не менее - 45;Вязкость кинематическая при температуре 20С, мм2/с, не более - 60;Плотность при 20С, г/см3 - 840-950;Массовая доля активного вещества, %, не менее - 35;Тара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</si>
  <si>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"Кайнармунайгаз" ППН Кенбай,м/р.С.Котыртас.  Деэмульгатор применяется для разрушения нефтяныхэмульсий,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"Кайнармунайгаз" ППН Кенбай,м/р.С.Котыртас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152г/т;Требования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</si>
  <si>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«Доссормунайгаз» ППН на месторожденииС.Жолдыбай, НГДУ «Кайнармунайгаз» СП Уаз.  Деэмульгатор применяется дляразрушения нефтяных эмульсий, а также для предотвращения их образованияв процессе подготовки нефти до товарной кондиции (первая группа по СТ РК1347-2005) на объекте подготовки нефти в НГДУ «Доссормунайгаз» ППН наместорождении С.Жолдыбай, НГДУ «Кайнармунайгаз» СП Уазкруглогодично (влетний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750-950 г/см3, при 20ᵒС;Массовая доля активного вещества: не менее 30%;Тара - стальные бочки не более 180 кг(л);Дозировка не более 30л/сут.Требования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</si>
  <si>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"Доссормунайгаз" ППН В.Макат.Деэмульгатор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В.Макат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</si>
  <si>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 Деэмульгаторспециально разработан по физико-химическим свойствам нефти на объектеподготовки нефти в НГДУ "Доссормунайгаз" ППН Карсак, м/р.Ботахан.Деэмульгатор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Карсак, м/р.Ботахан круглогодично (в летнийи зимний 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</si>
  <si>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4-3 Р</t>
  </si>
  <si>
    <t>3-3 Р</t>
  </si>
  <si>
    <t>5-1 Р</t>
  </si>
  <si>
    <t>8-1 Р</t>
  </si>
  <si>
    <t>6-1 Р</t>
  </si>
  <si>
    <t>7-1 Р</t>
  </si>
  <si>
    <t>711219.900.010002</t>
  </si>
  <si>
    <t>Работы по природоохранному проектированию</t>
  </si>
  <si>
    <t>80</t>
  </si>
  <si>
    <t xml:space="preserve"> </t>
  </si>
  <si>
    <t>Разработка специальных разделов по ООС, разработка декларации по промышленной безопасности для  ПСД, раздела энергосбережения, и получение экспертизы ПСД  АО "Эмбамунайгаз"</t>
  </si>
  <si>
    <t>410040.600.000000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</si>
  <si>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</si>
  <si>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</si>
  <si>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«Жайықмұнайгаз»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</si>
  <si>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«Жайыкмунайгаз»</t>
  </si>
  <si>
    <t>«Жылыоймұнайгаз»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</si>
  <si>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«Жылыоймунайгаз»</t>
  </si>
  <si>
    <t xml:space="preserve">Атырауская область, Макатский район, Жылыойский район </t>
  </si>
  <si>
    <t>«Доссормұнайгаз»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</si>
  <si>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«Доссормунайгаз»</t>
  </si>
  <si>
    <t>«Кайнармұнайгаз»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</si>
  <si>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«Кайнармунайгаз»</t>
  </si>
  <si>
    <t>26-2 У</t>
  </si>
  <si>
    <t>39-1 У</t>
  </si>
  <si>
    <t>41-1 У</t>
  </si>
  <si>
    <t>43-1 У</t>
  </si>
  <si>
    <t>«Жайықмұнайгаз»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</si>
  <si>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«Жайыкмунайгаз»</t>
  </si>
  <si>
    <t>«Жылыоймұнайгаз»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</si>
  <si>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«Жылыоймунайгаз»</t>
  </si>
  <si>
    <t>«Доссормұнайгаз»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</si>
  <si>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«Доссормунайгаз»</t>
  </si>
  <si>
    <t>«Кайнармұнайгаз»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</si>
  <si>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«Кайнармунайгаз»</t>
  </si>
  <si>
    <t>45 Т</t>
  </si>
  <si>
    <t>41 Т</t>
  </si>
  <si>
    <t>46 Т</t>
  </si>
  <si>
    <t>47 Т</t>
  </si>
  <si>
    <t>42 Т</t>
  </si>
  <si>
    <t>43 Т</t>
  </si>
  <si>
    <t>48 Т</t>
  </si>
  <si>
    <t>49 Т</t>
  </si>
  <si>
    <t>44 Т</t>
  </si>
  <si>
    <t>13 Р</t>
  </si>
  <si>
    <t>9 Р</t>
  </si>
  <si>
    <t>10 Р</t>
  </si>
  <si>
    <t>11 Р</t>
  </si>
  <si>
    <t>12 Р</t>
  </si>
  <si>
    <t>61 У</t>
  </si>
  <si>
    <t>60 У</t>
  </si>
  <si>
    <t>62 У</t>
  </si>
  <si>
    <t>63 У</t>
  </si>
  <si>
    <t>64 У</t>
  </si>
  <si>
    <t>4-4 Р</t>
  </si>
  <si>
    <t>3-4 Р</t>
  </si>
  <si>
    <t>5-2 Р</t>
  </si>
  <si>
    <t>8-2 Р</t>
  </si>
  <si>
    <t>6-2 Р</t>
  </si>
  <si>
    <t>9-1 Р</t>
  </si>
  <si>
    <t>10-1 Р</t>
  </si>
  <si>
    <t>11-1 Р</t>
  </si>
  <si>
    <t>14,29,30,48,49</t>
  </si>
  <si>
    <t>12-1 Р</t>
  </si>
  <si>
    <t>39-2 У</t>
  </si>
  <si>
    <t>14,23,24</t>
  </si>
  <si>
    <t>40-1 У</t>
  </si>
  <si>
    <t>41-2 У</t>
  </si>
  <si>
    <t>43-2 У</t>
  </si>
  <si>
    <t xml:space="preserve">«Кайнармұнайгаз» МГӨБ-ның кен орындарында кенішілік сұйықтықты жинау жүйесін қайта құралымдау </t>
  </si>
  <si>
    <t>Реконструкция системы сбора и транспорта жидкости  м/р НГДУ "Кайнармунайгаз" (20,53км)</t>
  </si>
  <si>
    <t>«Жайықмұнайгаз»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</si>
  <si>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«Жайыкмунайгаз», УПТОиКО, УЭМЭ.</t>
  </si>
  <si>
    <t>«Жылыоймұнайгаз»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</si>
  <si>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«Жылыоймунайгаз», УПТОиКО,УЭМЭ.</t>
  </si>
  <si>
    <t>«Доссормұнайгаз» мМГӨБ, ӨТҚКж/е ЖҚБ, Эмбамұнайэнерго басқармаларының нысандарына техникалық бақылау  қызметін көрсету</t>
  </si>
  <si>
    <t>Услуги по техническому надзору объектов НГДУ «Доссормунайгаз», УПТОиКО, УЭМЭ.</t>
  </si>
  <si>
    <t>«Кайнармұнайгаз»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</si>
  <si>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«Кайнармунайгаз», УПТОиКО,УЭМЭ.</t>
  </si>
  <si>
    <t>65 У</t>
  </si>
  <si>
    <t>66 У</t>
  </si>
  <si>
    <t>67 У</t>
  </si>
  <si>
    <t>68 У</t>
  </si>
  <si>
    <t>14 Р</t>
  </si>
  <si>
    <t>Уточненный План долгосрочных закупок товаров, работ и услуг АО "Эмбамунайгаз" на 2021-2025 год от 09.12.2020.</t>
  </si>
  <si>
    <t>1 изменения и дополнения №120240021112-ПЗ-2021-1 от 25.12.2020г., утвержден решением директора департамента ДЗиМС Камматовым АК.</t>
  </si>
  <si>
    <t>2 изменения и дополнения №120240021112-ПЗ-2021-2 от 21.01.2021г., утвержден решением директора департамента ДЗиМС Камматовым АК.</t>
  </si>
  <si>
    <t>3 изменения и дополнения №120240021112-ПЗ-2021-3 от 09.02.2021г., утвержден решением директора департамента ДЗиМС Камматовым АК.</t>
  </si>
  <si>
    <t>4 изменения и дополнения №120240021112-ПЗ-2021-4 от 12.02.2021г.., утвержден решением директора департамента ДЗиМС Камматовым АК.</t>
  </si>
  <si>
    <t>5 изменения и дополнения №120240021112-ПЗ-2021-5 от 24.02.2021г., утвержден решением директора департамента ДЗиМС Камматовым АК.</t>
  </si>
  <si>
    <t>6 изменения и дополнения №120240021112-ПЗ-2021-6 от 19.03.2021г., утвержден решением директора департамента ДЗиМС Камматовым АК.</t>
  </si>
  <si>
    <t>7 изменения и дополнения №120240021112-ПЗ-2021-7 от 19.04.2021г., утвержден решением директора департамента ДЗиМС Камматовым АК.</t>
  </si>
  <si>
    <t>8 изменения и дополнения №120240021112-ПЗ-2021-8 от 29.04.2021г., утвержден решением директора департамента ДЗиМС Жылкайдаровым М.О.</t>
  </si>
  <si>
    <t>7-2 Р</t>
  </si>
  <si>
    <t>14-1 Р</t>
  </si>
  <si>
    <t>29-1 У</t>
  </si>
  <si>
    <t>29,30,33,34,37,38,48,49</t>
  </si>
  <si>
    <t>582950.000.000001</t>
  </si>
  <si>
    <t>Услуги по предоставлению лицензий на право использования программного обеспечения</t>
  </si>
  <si>
    <t>06.2021</t>
  </si>
  <si>
    <t>"Ембімұнайгаз" АҚ үшін Microsoft қолданбалы бағдарламалық қамтуды енгізу жұмыстары</t>
  </si>
  <si>
    <t>Услуги по техническому сопровождению прикладного программного обеспечения Microsoft для  АО "Эмбамунайгаз"</t>
  </si>
  <si>
    <t>69 У</t>
  </si>
  <si>
    <t>9 изменения и дополнения №120240021112-ПЗ-2021-9 от 06.05.2021г., утвержден решением директора департамента ДЗиМС Жылкайдаровым М.О.</t>
  </si>
  <si>
    <t>4-5 Р</t>
  </si>
  <si>
    <t>5-3 Р</t>
  </si>
  <si>
    <t>65-1 У</t>
  </si>
  <si>
    <t>66-1 У</t>
  </si>
  <si>
    <t>67-1 У</t>
  </si>
  <si>
    <t>68-1 У</t>
  </si>
  <si>
    <t>45-1 Т</t>
  </si>
  <si>
    <t>41-1 Т</t>
  </si>
  <si>
    <t>46-1 Т</t>
  </si>
  <si>
    <t>47-1 Т</t>
  </si>
  <si>
    <t>42-1 Т</t>
  </si>
  <si>
    <t>43-1 Т</t>
  </si>
  <si>
    <t>48-1 Т</t>
  </si>
  <si>
    <t>49-1 Т</t>
  </si>
  <si>
    <t>44-1 Т</t>
  </si>
  <si>
    <t>14-2 Р</t>
  </si>
  <si>
    <t>столбец 14</t>
  </si>
  <si>
    <t>15 Р</t>
  </si>
  <si>
    <t>331229.900.000004</t>
  </si>
  <si>
    <t>Работы по ремонту/модернизации автоматизированных систем управления</t>
  </si>
  <si>
    <t>Работы по ремонту/модернизации автоматизированных систем управления/контроля/мониторинга/учета/диспетчеризации и аналогичного оборудования</t>
  </si>
  <si>
    <t xml:space="preserve">"Ембімұнайгаз" АҚ АГЗУ модернизациялау бойынша жұмыстар </t>
  </si>
  <si>
    <t>Работы по модернизации АГЗУ АО "Эмбамунайгаз"</t>
  </si>
  <si>
    <t>70 У</t>
  </si>
  <si>
    <t>SAP ЛБЖ  техникалық қолдау қызметтері</t>
  </si>
  <si>
    <t xml:space="preserve">Услуги по технической поддержке ЛПО SAP
</t>
  </si>
  <si>
    <t>GA_2.11.2.1.5 (Аренда и техническая поддержка ЛПО SAP)</t>
  </si>
  <si>
    <t>исключить в связи с переводом в ГПЗ</t>
  </si>
  <si>
    <t>15-1 Р</t>
  </si>
  <si>
    <t>07.2021</t>
  </si>
  <si>
    <t>14-3 Р</t>
  </si>
  <si>
    <t>69-1 У</t>
  </si>
  <si>
    <t>г.НУР-СУЛТАН, ЕСИЛЬСКИЙ РАЙОН, УЛ. Д. КУНАЕВА, 8</t>
  </si>
  <si>
    <t>12,13,14,22,23,50</t>
  </si>
  <si>
    <t>70-1 У</t>
  </si>
  <si>
    <t>65-2 У</t>
  </si>
  <si>
    <t>66-2 У</t>
  </si>
  <si>
    <t>67-2 У</t>
  </si>
  <si>
    <t>68-2 У</t>
  </si>
  <si>
    <t>10 изменения и дополнения №120240021112-ПЗ-2021-10 от 17.06.2021г., утвержден решением директора департамента ДЗиМС Жылкайдаровым М.О.</t>
  </si>
  <si>
    <t>11 изменения и дополнения №120240021112-ПЗ-2021-11 от 08.07.2021г., утвержден решением директора департамента ДЗиМС Жылкайдаровым М.О.</t>
  </si>
  <si>
    <t>загрузить ПСД</t>
  </si>
  <si>
    <t>14-4 Р</t>
  </si>
  <si>
    <t>08.2021</t>
  </si>
  <si>
    <t>столбец 14,29,30,33,34</t>
  </si>
  <si>
    <t>ФД</t>
  </si>
  <si>
    <t>72 У</t>
  </si>
  <si>
    <t>495011.100.000000</t>
  </si>
  <si>
    <t>Услуги транспортирования по трубопроводам сырой нефти</t>
  </si>
  <si>
    <t>12.2024</t>
  </si>
  <si>
    <t>Без НДС</t>
  </si>
  <si>
    <t>Магистральдық құбыр жүйесі арқылы мұнай тасымалдау қызметі (KTO TR - Экспорт бойынша тасымалдау)</t>
  </si>
  <si>
    <t>Услуги по транспортировке нефти по системе магистрального трубопровода (KTO TR - Транспортировка по экспорту)</t>
  </si>
  <si>
    <t>новая позиция</t>
  </si>
  <si>
    <t>73 У</t>
  </si>
  <si>
    <t>Магистральдық құбыр жүйесі арқылы мұнай тасымалдау қызметі (KTO TR - Ішкі рынок бойынша тасымалдау)</t>
  </si>
  <si>
    <t>Услуги по транспортировке нефти по системе магистрального трубопровода (KTO TR - Транспортировка по внутреннему рынку)</t>
  </si>
  <si>
    <t>74 У</t>
  </si>
  <si>
    <t>RU</t>
  </si>
  <si>
    <t>РФ</t>
  </si>
  <si>
    <t>Мұнайды Атырау-Самара жүйесі бойынша, Қазақстан Республикасынан тыс жерге тасымалдау (KTO EX - РФ бойынша тасымалдау)</t>
  </si>
  <si>
    <t>Услуги по транспортировке нефти по системе Атырау-Самара, за пределы Республики Казахстан  (KTO EX - Транспортировка по РФ)</t>
  </si>
  <si>
    <t>75 У</t>
  </si>
  <si>
    <t>Акмолинская область, г.Нур-Султан</t>
  </si>
  <si>
    <t>Мұнайды Атырау-Самара жүйесі бойынша, Қазақстан Республикасынан тыс жерге тасымалдау (KTO EX - Операторлық сыйақы)</t>
  </si>
  <si>
    <t>Услуги по транспортировке нефти по системе Атырау-Самара, за пределы Республики Казахстан  (KTO EX - Операторское вознаграждение)</t>
  </si>
  <si>
    <t>76 У</t>
  </si>
  <si>
    <t>Магистральдық құбыр жүйесі арқылы мұнайды айдау бойынша қызметтер (МұнайТас)</t>
  </si>
  <si>
    <t>Услуги по перекачке нефти по системе магистрального трубопровода (МунайТас)</t>
  </si>
  <si>
    <t>77 У</t>
  </si>
  <si>
    <t>Магистральдық құбыр жүйесі арқылы мұнайды айдау бойынша қызметтер (ҚҚҚ)</t>
  </si>
  <si>
    <t>Услуги по перекачке нефти по системе магистрального трубопровода (ККТ)</t>
  </si>
  <si>
    <t>71 У</t>
  </si>
  <si>
    <t>467113.100.000001</t>
  </si>
  <si>
    <t>Услуги по торговле оптовой нефтью сырой</t>
  </si>
  <si>
    <t>Оптовая торговля через агента (за вознаграждение на договорной основе) нефтью сырой</t>
  </si>
  <si>
    <t>Экспортқа мұнай сатуды қамтамасыз ету қызметтері (тапсырыс  шарты)</t>
  </si>
  <si>
    <t>Услуги по обеспечению реализации нефти на экспорт (договор поручения)</t>
  </si>
  <si>
    <t>12 изменения и дополнения №120240021112-ПЗ-2021-12 от 22.07.2021г., утвержден решением директора департамента ДЗиМС Жылкайдаровым М.О.</t>
  </si>
  <si>
    <t>13 изменения и дополнения №120240021112-ПЗ-2021-13 от 13.08.2021г., утвержден решением директора департамента ДЗиМС Жылкайдаровым М.О.</t>
  </si>
  <si>
    <t>22-1 У</t>
  </si>
  <si>
    <t>уменьшение объема</t>
  </si>
  <si>
    <t>19-1 У</t>
  </si>
  <si>
    <t>20-1 У</t>
  </si>
  <si>
    <t>21-1 У</t>
  </si>
  <si>
    <t>64-1 У</t>
  </si>
  <si>
    <t>10-1 У</t>
  </si>
  <si>
    <t>увеличение объема</t>
  </si>
  <si>
    <t>8-1 У</t>
  </si>
  <si>
    <t>7-1 У</t>
  </si>
  <si>
    <t>9-1 У</t>
  </si>
  <si>
    <t>11-1 У</t>
  </si>
  <si>
    <t>Оказание транспортных услуг по перевозке грузов технологическим автотранспортом для Управления "Эмбамунайэнерго"  и УПТОиКО  АО «Эмбамунайгаз»</t>
  </si>
  <si>
    <t>17-3 У</t>
  </si>
  <si>
    <t>исключена в переводом в ГПЗ 2022гол</t>
  </si>
  <si>
    <t>5-4 Р</t>
  </si>
  <si>
    <t>09.2021</t>
  </si>
  <si>
    <t>Атырауская область,Исатайский район</t>
  </si>
  <si>
    <t xml:space="preserve">«Жайықмұнайгаз» МГӨБ-ның кен орындарында кенішілік сұйықтықты жинау және тасымалдау жүйесін қайта құралымдау </t>
  </si>
  <si>
    <t xml:space="preserve">Реконструкция внутрипромысовой системы сбора и транспорта  жидкости  м/р НГДУ "Жайыкмунайгаз" </t>
  </si>
  <si>
    <t>«Сафи Өтебаев атындағы Атырау қаласындағы мұнай және газ университетіне арналған оқу полигонының құрылысы»</t>
  </si>
  <si>
    <t>Строительство учебного полигона для Атырауского университета нефти и газа имени Сафи Утебаева. 1-этап</t>
  </si>
  <si>
    <t>««Сафи Өтебаев атындағы Атырау қаласындағы мұнай және газ университетіне арналған оқу полигонының құрылысы» нысанына техникалық бақылау  қызметін көрсету</t>
  </si>
  <si>
    <t>Услуги по техническому надзору объекта  «Строительство учебного полигона для Атырауского университета нефти и газа имени Сафи Утебаева. 1-этап".</t>
  </si>
  <si>
    <t>«Сафи Өтебаев атындағы Атырау қаласындағы мұнай және газ университетіне арналған оқу полигонының құрылысы» ғимараты нысанына авторлық бақылау  қызметін көрсету</t>
  </si>
  <si>
    <t>Услуги по авторскому надзору объекта Строительство учебного полигона для Атырауского университета нефти и газа имени Сафи Утебаева. 1-этап".</t>
  </si>
  <si>
    <t>ДСПиАО</t>
  </si>
  <si>
    <t>811010.000.000000</t>
  </si>
  <si>
    <t>Услуги по содержанию зданий/сооружений/помещений и прилегающих территорий</t>
  </si>
  <si>
    <t>Услуги по уборке зданий/помещений/территории и аналогичных объектов</t>
  </si>
  <si>
    <t>10.2021</t>
  </si>
  <si>
    <t>Жатақханаларды және әкімшілік-тұрмыстық ғимараттарды күтіп-ұстау және оларға кешенді қызмет көрсету бойынша  қызметтер</t>
  </si>
  <si>
    <t>Комплекс услуг по содержанию и обслуживанию общежитий и административно-бытовых зданий</t>
  </si>
  <si>
    <t>16 Р</t>
  </si>
  <si>
    <t>17 Р</t>
  </si>
  <si>
    <t>78 У</t>
  </si>
  <si>
    <t>79 У</t>
  </si>
  <si>
    <t>80 У</t>
  </si>
  <si>
    <t>14 изменения и дополнения №120240021112-ПЗ-2021-14 от 10.09.2021г., утвержден решением директора департамента ДЗиМС Жылкайдаровым М.О.</t>
  </si>
  <si>
    <t>79-1 У</t>
  </si>
  <si>
    <t>12-1-11</t>
  </si>
  <si>
    <t>ОРНиГ ФД</t>
  </si>
  <si>
    <t>522919.100.000000</t>
  </si>
  <si>
    <t>Услуги по транспортно-экспедиторскому обслуживанию</t>
  </si>
  <si>
    <t>Комплекс услуг по транспортно-экспедиторскому обслуживанию</t>
  </si>
  <si>
    <t>КТК жүйесімен мұнай тасымалдау қызметтері – көлік экспедициясы шарты (тасымалдау шығындары, НК)</t>
  </si>
  <si>
    <t>Услуги по транспортировке нефти по системе КТК -договор транспортной экспедиции (транспортные расходы, НК)</t>
  </si>
  <si>
    <t>КТК жүйесімен мұнай тасымалдау қызметтері – көлік экспедициясы шарты (экспедитордың сыйақысы, НК)</t>
  </si>
  <si>
    <t>Услуги по транспортировке нефти по системе КТК -договор транспортной экспедиции (комиссионное вознаграждение, НК)</t>
  </si>
  <si>
    <t>«Ембімұнайгаз» АҚ АТ инфрақұрылымын басқару және қызмет көрсету бойынша қызметтер</t>
  </si>
  <si>
    <t xml:space="preserve">Услуги по администрированию и сопровождению ИТ инфраструктуры АО "Эмбамунайгаз" </t>
  </si>
  <si>
    <t>нов позиция</t>
  </si>
  <si>
    <t>83 У</t>
  </si>
  <si>
    <t>620312.000.000000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</si>
  <si>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</si>
  <si>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</si>
  <si>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82 У</t>
  </si>
  <si>
    <t>81 У</t>
  </si>
  <si>
    <t>15 изменения и дополнения №120240021112-ПЗ-2021-15 от 05.10.2021г., утвержден решением директора департамента ДЗиМС Жылкайдаровым М.О.</t>
  </si>
  <si>
    <t>82-1 У</t>
  </si>
  <si>
    <t>81-1 У</t>
  </si>
  <si>
    <t>16 изменения и дополнения №120240021112-ПЗ-2021-16 от 06.10.2021г., утвержден решением директора департамента ДЗиМС Жылкайдаровым М.О.</t>
  </si>
  <si>
    <t>84 У</t>
  </si>
  <si>
    <t>79-2 У</t>
  </si>
  <si>
    <t>11.2021</t>
  </si>
  <si>
    <t>17 изменения и дополнения №120240021112-ПЗ-2021-16 от 20.10.2021г., утвержден решением директора департамента ДЗиМС Жылкайдаровым М.О.</t>
  </si>
  <si>
    <t>84-1 У</t>
  </si>
  <si>
    <t>8-2 У</t>
  </si>
  <si>
    <t>18 изменения и дополнения №120240021112-ПЗ-2021-18 от 05.11.2021г., утвержден решением директора департамента ДЗиМС Жылкайдаровым М.О.</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</si>
</sst>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Red]#,##0.00"/>
    <numFmt numFmtId="165" formatCode="#,##0.00\ _₽"/>
    <numFmt numFmtId="166" formatCode="#,##0.000"/>
    <numFmt numFmtId="167" formatCode="_-* #,##0.00\ _р_._-;\-* #,##0.00\ _р_._-;_-* &quot;-&quot;??\ _р_._-;_-@_-"/>
    <numFmt numFmtId="168" formatCode="0.000"/>
    <numFmt numFmtId="169" formatCode="#,##0.00_ ;\-#,##0.00\ "/>
    <numFmt numFmtId="170" formatCode="_-* #,##0.000\ _р_._-;\-* #,##0.000\ _р_._-;_-* &quot;-&quot;??\ _р_._-;_-@_-"/>
    <numFmt numFmtId="171" formatCode="[$-419]#,##0.00"/>
    <numFmt numFmtId="172" formatCode="000000"/>
  </numFmts>
  <fonts count="16" x14ac:knownFonts="1">
    <font>
      <sz val="11"/>
      <color theme="1"/>
      <name val="Calibri"/>
      <family val="2"/>
      <charset val="204"/>
      <scheme val="minor"/>
    </font>
    <font>
      <sz val="11"/>
      <color theme="1"/>
      <name val="Calibri"/>
      <family val="2"/>
      <charset val="204"/>
      <scheme val="minor"/>
    </font>
    <font>
      <sz val="10"/>
      <name val="Arial Cyr"/>
      <charset val="204"/>
    </font>
    <font>
      <b/>
      <sz val="10"/>
      <name val="Times New Roman"/>
      <family val="1"/>
      <charset val="204"/>
    </font>
    <font>
      <i/>
      <sz val="10"/>
      <name val="Times New Roman"/>
      <family val="1"/>
      <charset val="204"/>
    </font>
    <font>
      <sz val="10"/>
      <name val="Times New Roman"/>
      <family val="1"/>
      <charset val="204"/>
    </font>
    <font>
      <sz val="10"/>
      <color theme="1"/>
      <name val="Times New Roman"/>
      <family val="1"/>
      <charset val="204"/>
    </font>
    <font>
      <sz val="10"/>
      <name val="Helv"/>
    </font>
    <font>
      <sz val="12"/>
      <color theme="1"/>
      <name val="Calibri"/>
      <family val="2"/>
      <charset val="204"/>
      <scheme val="minor"/>
    </font>
    <font>
      <sz val="10"/>
      <name val="Arial"/>
      <family val="2"/>
      <charset val="204"/>
    </font>
    <font>
      <sz val="10"/>
      <color indexed="8"/>
      <name val="Times New Roman"/>
      <family val="1"/>
      <charset val="204"/>
    </font>
    <font>
      <sz val="11"/>
      <name val="Calibri"/>
      <family val="2"/>
      <charset val="204"/>
    </font>
    <font>
      <b/>
      <sz val="11"/>
      <name val="Times New Roman"/>
      <family val="1"/>
      <charset val="204"/>
    </font>
    <font>
      <sz val="11"/>
      <name val="Times New Roman"/>
      <family val="1"/>
      <charset val="204"/>
    </font>
    <font>
      <sz val="10"/>
      <name val="Calibri"/>
      <family val="2"/>
      <charset val="204"/>
    </font>
    <font>
      <sz val="11"/>
      <name val="Calibri"/>
      <family val="2"/>
      <charset val="204"/>
      <scheme val="minor"/>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s>
  <borders count="60">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64"/>
      </left>
      <right/>
      <top/>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style="thin">
        <color indexed="8"/>
      </bottom>
      <diagonal/>
    </border>
  </borders>
  <cellStyleXfs count="12">
    <xf numFmtId="0" fontId="0" fillId="0" borderId="0"/>
    <xf numFmtId="167" fontId="1" fillId="0" borderId="0" applyFont="0" applyFill="0" applyBorder="0" applyAlignment="0" applyProtection="0"/>
    <xf numFmtId="0" fontId="2" fillId="0" borderId="0"/>
    <xf numFmtId="0" fontId="7" fillId="0" borderId="0"/>
    <xf numFmtId="0" fontId="7" fillId="0" borderId="0"/>
    <xf numFmtId="0" fontId="8" fillId="0" borderId="0"/>
    <xf numFmtId="0" fontId="9" fillId="0" borderId="0"/>
    <xf numFmtId="0" fontId="9" fillId="0" borderId="0"/>
    <xf numFmtId="0" fontId="9" fillId="0" borderId="0"/>
    <xf numFmtId="0" fontId="1" fillId="0" borderId="0"/>
    <xf numFmtId="0" fontId="9" fillId="0" borderId="0"/>
    <xf numFmtId="0" fontId="9" fillId="0" borderId="0"/>
  </cellStyleXfs>
  <cellXfs count="411">
    <xf numFmtId="0" fontId="0" fillId="0" borderId="0" xfId="0"/>
    <xf numFmtId="49" fontId="5" fillId="0" borderId="6" xfId="0" applyNumberFormat="1" applyFont="1" applyFill="1" applyBorder="1" applyAlignment="1">
      <alignment horizontal="left" vertical="center"/>
    </xf>
    <xf numFmtId="0" fontId="5" fillId="0" borderId="6" xfId="2" applyFont="1" applyFill="1" applyBorder="1" applyAlignment="1">
      <alignment horizontal="left" vertical="center"/>
    </xf>
    <xf numFmtId="0" fontId="5" fillId="0" borderId="6" xfId="3" applyFont="1" applyFill="1" applyBorder="1" applyAlignment="1">
      <alignment horizontal="left" vertical="center"/>
    </xf>
    <xf numFmtId="0" fontId="5" fillId="0" borderId="6" xfId="0" applyFont="1" applyFill="1" applyBorder="1" applyAlignment="1">
      <alignment horizontal="left" vertical="center"/>
    </xf>
    <xf numFmtId="49" fontId="5" fillId="0" borderId="6" xfId="4" applyNumberFormat="1" applyFont="1" applyFill="1" applyBorder="1" applyAlignment="1">
      <alignment horizontal="left" vertical="center"/>
    </xf>
    <xf numFmtId="49" fontId="6" fillId="0" borderId="6" xfId="0" applyNumberFormat="1" applyFont="1" applyFill="1" applyBorder="1" applyAlignment="1">
      <alignment horizontal="left" vertical="center"/>
    </xf>
    <xf numFmtId="49" fontId="6" fillId="0" borderId="0" xfId="0" applyNumberFormat="1" applyFont="1" applyFill="1" applyAlignment="1">
      <alignment horizontal="left" vertical="center"/>
    </xf>
    <xf numFmtId="4" fontId="6" fillId="0" borderId="6" xfId="0" applyNumberFormat="1" applyFont="1" applyFill="1" applyBorder="1" applyAlignment="1">
      <alignment horizontal="left" vertical="center"/>
    </xf>
    <xf numFmtId="0" fontId="5" fillId="0" borderId="6" xfId="0" applyNumberFormat="1" applyFont="1" applyFill="1" applyBorder="1" applyAlignment="1">
      <alignment horizontal="left" vertical="center"/>
    </xf>
    <xf numFmtId="168" fontId="6" fillId="0" borderId="6" xfId="0" applyNumberFormat="1" applyFont="1" applyFill="1" applyBorder="1" applyAlignment="1">
      <alignment horizontal="left" vertical="center"/>
    </xf>
    <xf numFmtId="2" fontId="6"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169" fontId="6" fillId="0" borderId="6" xfId="0" applyNumberFormat="1" applyFont="1" applyFill="1" applyBorder="1" applyAlignment="1">
      <alignment horizontal="left" vertical="center"/>
    </xf>
    <xf numFmtId="0" fontId="6" fillId="0" borderId="6" xfId="0" applyFont="1" applyFill="1" applyBorder="1" applyAlignment="1">
      <alignment horizontal="left" vertical="center"/>
    </xf>
    <xf numFmtId="1" fontId="5" fillId="0" borderId="6" xfId="0" applyNumberFormat="1" applyFont="1" applyFill="1" applyBorder="1" applyAlignment="1">
      <alignment horizontal="left" vertical="center"/>
    </xf>
    <xf numFmtId="1" fontId="6" fillId="0" borderId="6" xfId="0" applyNumberFormat="1" applyFont="1" applyFill="1" applyBorder="1" applyAlignment="1">
      <alignment horizontal="left" vertical="center"/>
    </xf>
    <xf numFmtId="165" fontId="5" fillId="0" borderId="6" xfId="0" applyNumberFormat="1" applyFont="1" applyFill="1" applyBorder="1" applyAlignment="1">
      <alignment horizontal="left" vertical="center"/>
    </xf>
    <xf numFmtId="39" fontId="6" fillId="0" borderId="6" xfId="1"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 fontId="5" fillId="0" borderId="6" xfId="0" applyNumberFormat="1" applyFont="1" applyFill="1" applyBorder="1" applyAlignment="1">
      <alignment horizontal="left" vertical="center"/>
    </xf>
    <xf numFmtId="0" fontId="10" fillId="0" borderId="6" xfId="9" applyNumberFormat="1" applyFont="1" applyFill="1" applyBorder="1" applyAlignment="1">
      <alignment horizontal="left" vertical="center"/>
    </xf>
    <xf numFmtId="49" fontId="5" fillId="0" borderId="6" xfId="9" applyNumberFormat="1" applyFont="1" applyFill="1" applyBorder="1" applyAlignment="1">
      <alignment horizontal="left" vertical="center"/>
    </xf>
    <xf numFmtId="49" fontId="5" fillId="0" borderId="6" xfId="7" applyNumberFormat="1" applyFont="1" applyFill="1" applyBorder="1" applyAlignment="1">
      <alignment horizontal="left" vertical="center"/>
    </xf>
    <xf numFmtId="0" fontId="5" fillId="0" borderId="6" xfId="7" applyFont="1" applyFill="1" applyBorder="1" applyAlignment="1">
      <alignment horizontal="left" vertical="center"/>
    </xf>
    <xf numFmtId="167" fontId="10" fillId="0" borderId="6" xfId="1" applyFont="1" applyFill="1" applyBorder="1" applyAlignment="1">
      <alignment horizontal="left" vertical="center"/>
    </xf>
    <xf numFmtId="0" fontId="6" fillId="0" borderId="7" xfId="0" applyFont="1" applyFill="1" applyBorder="1" applyAlignment="1">
      <alignment horizontal="left" vertical="center"/>
    </xf>
    <xf numFmtId="49" fontId="5" fillId="0" borderId="7" xfId="0" applyNumberFormat="1" applyFont="1" applyFill="1" applyBorder="1" applyAlignment="1">
      <alignment horizontal="left" vertical="center"/>
    </xf>
    <xf numFmtId="4" fontId="6" fillId="0" borderId="0" xfId="0" applyNumberFormat="1" applyFont="1" applyFill="1" applyAlignment="1">
      <alignment horizontal="left" vertical="center"/>
    </xf>
    <xf numFmtId="49" fontId="5" fillId="0" borderId="6" xfId="2" applyNumberFormat="1" applyFont="1" applyFill="1" applyBorder="1" applyAlignment="1">
      <alignment horizontal="left" vertical="center"/>
    </xf>
    <xf numFmtId="49" fontId="3" fillId="0" borderId="0" xfId="0" applyNumberFormat="1" applyFont="1" applyFill="1" applyAlignment="1">
      <alignment horizontal="left" vertical="center"/>
    </xf>
    <xf numFmtId="0" fontId="5" fillId="0" borderId="7" xfId="0" applyFont="1" applyFill="1" applyBorder="1" applyAlignment="1">
      <alignment horizontal="left" vertical="center"/>
    </xf>
    <xf numFmtId="4" fontId="6" fillId="0" borderId="16" xfId="0" applyNumberFormat="1" applyFont="1" applyFill="1" applyBorder="1" applyAlignment="1">
      <alignment horizontal="left" vertical="center"/>
    </xf>
    <xf numFmtId="0" fontId="5" fillId="0" borderId="6" xfId="3" applyFont="1" applyFill="1" applyBorder="1" applyAlignment="1" applyProtection="1">
      <alignment horizontal="left" vertical="center"/>
      <protection hidden="1"/>
    </xf>
    <xf numFmtId="49" fontId="5" fillId="0" borderId="0" xfId="0" applyNumberFormat="1" applyFont="1" applyFill="1" applyAlignment="1">
      <alignment horizontal="left" vertical="center"/>
    </xf>
    <xf numFmtId="164" fontId="3" fillId="0" borderId="0" xfId="2" applyNumberFormat="1" applyFont="1" applyFill="1" applyAlignment="1">
      <alignment horizontal="left" vertical="center"/>
    </xf>
    <xf numFmtId="49" fontId="5" fillId="0" borderId="1" xfId="0" applyNumberFormat="1" applyFont="1" applyFill="1" applyBorder="1" applyAlignment="1">
      <alignment horizontal="left" vertical="center"/>
    </xf>
    <xf numFmtId="49" fontId="5" fillId="0" borderId="0" xfId="4" applyNumberFormat="1" applyFont="1" applyFill="1" applyBorder="1" applyAlignment="1">
      <alignment horizontal="left" vertical="center"/>
    </xf>
    <xf numFmtId="166" fontId="5" fillId="0" borderId="6" xfId="8" applyNumberFormat="1" applyFont="1" applyFill="1" applyBorder="1" applyAlignment="1">
      <alignment horizontal="left" vertical="center"/>
    </xf>
    <xf numFmtId="167" fontId="5" fillId="0" borderId="6" xfId="1" applyFont="1" applyFill="1" applyBorder="1" applyAlignment="1">
      <alignment horizontal="left" vertical="center"/>
    </xf>
    <xf numFmtId="165" fontId="6" fillId="0" borderId="6" xfId="1" applyNumberFormat="1" applyFont="1" applyFill="1" applyBorder="1" applyAlignment="1">
      <alignment horizontal="left" vertical="center"/>
    </xf>
    <xf numFmtId="165" fontId="5" fillId="0" borderId="6" xfId="1" applyNumberFormat="1" applyFont="1" applyFill="1" applyBorder="1" applyAlignment="1">
      <alignment horizontal="left" vertical="center"/>
    </xf>
    <xf numFmtId="165" fontId="6" fillId="0" borderId="19" xfId="1" applyNumberFormat="1" applyFont="1" applyFill="1" applyBorder="1" applyAlignment="1">
      <alignment horizontal="left" vertical="center"/>
    </xf>
    <xf numFmtId="49" fontId="3" fillId="0" borderId="6" xfId="0" applyNumberFormat="1" applyFont="1" applyFill="1" applyBorder="1" applyAlignment="1">
      <alignment horizontal="left" vertical="center"/>
    </xf>
    <xf numFmtId="167" fontId="5" fillId="0" borderId="19" xfId="1" applyFont="1" applyFill="1" applyBorder="1" applyAlignment="1">
      <alignment horizontal="left" vertical="center"/>
    </xf>
    <xf numFmtId="49" fontId="5" fillId="0" borderId="19" xfId="0" applyNumberFormat="1" applyFont="1" applyFill="1" applyBorder="1" applyAlignment="1">
      <alignment horizontal="left" vertical="center"/>
    </xf>
    <xf numFmtId="0" fontId="6" fillId="0" borderId="19" xfId="0" applyFont="1" applyFill="1" applyBorder="1" applyAlignment="1">
      <alignment horizontal="left" vertical="center"/>
    </xf>
    <xf numFmtId="170" fontId="5" fillId="0" borderId="19" xfId="1" applyNumberFormat="1" applyFont="1" applyFill="1" applyBorder="1" applyAlignment="1">
      <alignment horizontal="left" vertical="center"/>
    </xf>
    <xf numFmtId="165" fontId="3" fillId="0" borderId="0" xfId="0" applyNumberFormat="1" applyFont="1" applyFill="1" applyAlignment="1">
      <alignment horizontal="left" vertical="center"/>
    </xf>
    <xf numFmtId="165" fontId="5" fillId="0" borderId="0" xfId="0" applyNumberFormat="1" applyFont="1" applyFill="1" applyBorder="1" applyAlignment="1">
      <alignment horizontal="left" vertical="center"/>
    </xf>
    <xf numFmtId="165" fontId="6" fillId="0" borderId="6" xfId="0" applyNumberFormat="1" applyFont="1" applyFill="1" applyBorder="1" applyAlignment="1">
      <alignment horizontal="left" vertical="center"/>
    </xf>
    <xf numFmtId="165" fontId="6" fillId="0" borderId="0" xfId="0" applyNumberFormat="1" applyFont="1" applyFill="1" applyAlignment="1">
      <alignment horizontal="left" vertical="center"/>
    </xf>
    <xf numFmtId="165" fontId="5" fillId="0" borderId="19" xfId="1" applyNumberFormat="1" applyFont="1" applyFill="1" applyBorder="1" applyAlignment="1">
      <alignment horizontal="left" vertical="center"/>
    </xf>
    <xf numFmtId="0" fontId="10" fillId="0" borderId="24" xfId="9" applyNumberFormat="1" applyFont="1" applyFill="1" applyBorder="1" applyAlignment="1">
      <alignment horizontal="left" vertical="center"/>
    </xf>
    <xf numFmtId="49" fontId="5" fillId="0" borderId="24" xfId="9" applyNumberFormat="1" applyFont="1" applyFill="1" applyBorder="1" applyAlignment="1">
      <alignment horizontal="left" vertical="center"/>
    </xf>
    <xf numFmtId="49" fontId="5" fillId="0" borderId="24" xfId="4"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49" fontId="5" fillId="0" borderId="24" xfId="7" applyNumberFormat="1" applyFont="1" applyFill="1" applyBorder="1" applyAlignment="1">
      <alignment horizontal="left" vertical="center"/>
    </xf>
    <xf numFmtId="0" fontId="5" fillId="0" borderId="24" xfId="7" applyFont="1" applyFill="1" applyBorder="1" applyAlignment="1">
      <alignment horizontal="left" vertical="center"/>
    </xf>
    <xf numFmtId="166" fontId="5" fillId="0" borderId="24" xfId="8" applyNumberFormat="1" applyFont="1" applyFill="1" applyBorder="1" applyAlignment="1">
      <alignment horizontal="left" vertical="center"/>
    </xf>
    <xf numFmtId="167" fontId="10" fillId="0" borderId="24" xfId="1" applyFont="1" applyFill="1" applyBorder="1" applyAlignment="1">
      <alignment horizontal="left" vertical="center"/>
    </xf>
    <xf numFmtId="39" fontId="6" fillId="0" borderId="24" xfId="1" applyNumberFormat="1" applyFont="1" applyFill="1" applyBorder="1" applyAlignment="1">
      <alignment horizontal="left" vertical="center"/>
    </xf>
    <xf numFmtId="167" fontId="6" fillId="0" borderId="24" xfId="1" applyFont="1" applyFill="1" applyBorder="1" applyAlignment="1">
      <alignment horizontal="left" vertical="center"/>
    </xf>
    <xf numFmtId="167" fontId="6" fillId="0" borderId="6" xfId="1" applyFont="1" applyFill="1" applyBorder="1" applyAlignment="1">
      <alignment horizontal="left" vertical="center"/>
    </xf>
    <xf numFmtId="0" fontId="6" fillId="0" borderId="20" xfId="0" applyFont="1" applyFill="1" applyBorder="1" applyAlignment="1">
      <alignment horizontal="left" vertical="center"/>
    </xf>
    <xf numFmtId="49" fontId="5" fillId="0" borderId="5" xfId="7" applyNumberFormat="1" applyFont="1" applyFill="1" applyBorder="1" applyAlignment="1">
      <alignment horizontal="left" vertical="center"/>
    </xf>
    <xf numFmtId="49" fontId="5" fillId="0" borderId="26" xfId="7" applyNumberFormat="1" applyFont="1" applyFill="1" applyBorder="1" applyAlignment="1">
      <alignment horizontal="left" vertical="center"/>
    </xf>
    <xf numFmtId="0" fontId="10" fillId="0" borderId="27" xfId="0" applyNumberFormat="1" applyFont="1" applyFill="1" applyBorder="1" applyAlignment="1">
      <alignment horizontal="left" vertical="center"/>
    </xf>
    <xf numFmtId="49" fontId="5" fillId="0" borderId="6" xfId="8" applyNumberFormat="1" applyFont="1" applyFill="1" applyBorder="1" applyAlignment="1">
      <alignment horizontal="left" vertical="center"/>
    </xf>
    <xf numFmtId="0" fontId="5" fillId="0" borderId="6" xfId="8" applyFont="1" applyFill="1" applyBorder="1" applyAlignment="1">
      <alignment horizontal="left" vertical="center"/>
    </xf>
    <xf numFmtId="39" fontId="5" fillId="0" borderId="6" xfId="1" applyNumberFormat="1" applyFont="1" applyFill="1" applyBorder="1" applyAlignment="1">
      <alignment horizontal="left" vertical="center"/>
    </xf>
    <xf numFmtId="49" fontId="5" fillId="0" borderId="28" xfId="7"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0" fontId="5" fillId="0" borderId="14" xfId="2" applyFont="1" applyFill="1" applyBorder="1" applyAlignment="1">
      <alignment horizontal="left" vertical="center"/>
    </xf>
    <xf numFmtId="0" fontId="5" fillId="0" borderId="14" xfId="3"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14" xfId="8" applyNumberFormat="1" applyFont="1" applyFill="1" applyBorder="1" applyAlignment="1">
      <alignment horizontal="left" vertical="center"/>
    </xf>
    <xf numFmtId="1" fontId="5" fillId="0" borderId="14" xfId="0" applyNumberFormat="1" applyFont="1" applyFill="1" applyBorder="1" applyAlignment="1">
      <alignment horizontal="left" vertical="center"/>
    </xf>
    <xf numFmtId="0" fontId="6" fillId="0" borderId="14" xfId="0" applyNumberFormat="1" applyFont="1" applyFill="1" applyBorder="1" applyAlignment="1">
      <alignment horizontal="left" vertical="center"/>
    </xf>
    <xf numFmtId="165" fontId="5" fillId="0" borderId="14" xfId="0" applyNumberFormat="1" applyFont="1" applyFill="1" applyBorder="1" applyAlignment="1">
      <alignment horizontal="left" vertical="center"/>
    </xf>
    <xf numFmtId="1" fontId="6" fillId="0" borderId="14" xfId="0" applyNumberFormat="1" applyFont="1" applyFill="1" applyBorder="1" applyAlignment="1">
      <alignment horizontal="left" vertical="center"/>
    </xf>
    <xf numFmtId="165" fontId="6" fillId="0" borderId="14" xfId="4" applyNumberFormat="1" applyFont="1" applyFill="1" applyBorder="1" applyAlignment="1">
      <alignment horizontal="left" vertical="center"/>
    </xf>
    <xf numFmtId="0" fontId="6" fillId="0" borderId="6" xfId="4" applyFont="1" applyFill="1" applyBorder="1" applyAlignment="1">
      <alignment horizontal="left" vertical="center"/>
    </xf>
    <xf numFmtId="49" fontId="5" fillId="0" borderId="20" xfId="0" applyNumberFormat="1" applyFont="1" applyFill="1" applyBorder="1" applyAlignment="1">
      <alignment horizontal="left" vertical="center"/>
    </xf>
    <xf numFmtId="2" fontId="5" fillId="0" borderId="6" xfId="0" applyNumberFormat="1" applyFont="1" applyFill="1" applyBorder="1" applyAlignment="1">
      <alignment horizontal="left" vertical="center"/>
    </xf>
    <xf numFmtId="166" fontId="5" fillId="0" borderId="6" xfId="0" applyNumberFormat="1" applyFont="1" applyFill="1" applyBorder="1" applyAlignment="1">
      <alignment horizontal="left" vertical="center"/>
    </xf>
    <xf numFmtId="49" fontId="3" fillId="0" borderId="7" xfId="0" applyNumberFormat="1" applyFont="1" applyFill="1" applyBorder="1" applyAlignment="1">
      <alignment horizontal="left" vertical="center"/>
    </xf>
    <xf numFmtId="0" fontId="6" fillId="0" borderId="33" xfId="0" applyFont="1" applyFill="1" applyBorder="1" applyAlignment="1">
      <alignment horizontal="left" vertical="center"/>
    </xf>
    <xf numFmtId="0" fontId="10" fillId="0" borderId="33" xfId="9" applyNumberFormat="1" applyFont="1" applyFill="1" applyBorder="1" applyAlignment="1">
      <alignment horizontal="left" vertical="center"/>
    </xf>
    <xf numFmtId="49" fontId="5" fillId="0" borderId="33" xfId="9" applyNumberFormat="1" applyFont="1" applyFill="1" applyBorder="1" applyAlignment="1">
      <alignment horizontal="left" vertical="center"/>
    </xf>
    <xf numFmtId="49" fontId="5" fillId="0" borderId="33" xfId="4" applyNumberFormat="1" applyFont="1" applyFill="1" applyBorder="1" applyAlignment="1">
      <alignment horizontal="left" vertical="center"/>
    </xf>
    <xf numFmtId="49" fontId="5" fillId="0" borderId="33" xfId="0" applyNumberFormat="1" applyFont="1" applyFill="1" applyBorder="1" applyAlignment="1">
      <alignment horizontal="left" vertical="center"/>
    </xf>
    <xf numFmtId="49" fontId="5" fillId="0" borderId="33" xfId="7" applyNumberFormat="1" applyFont="1" applyFill="1" applyBorder="1" applyAlignment="1">
      <alignment horizontal="left" vertical="center"/>
    </xf>
    <xf numFmtId="0" fontId="5" fillId="0" borderId="33" xfId="7" applyFont="1" applyFill="1" applyBorder="1" applyAlignment="1">
      <alignment horizontal="left" vertical="center"/>
    </xf>
    <xf numFmtId="166" fontId="5" fillId="0" borderId="33" xfId="8" applyNumberFormat="1" applyFont="1" applyFill="1" applyBorder="1" applyAlignment="1">
      <alignment horizontal="left" vertical="center"/>
    </xf>
    <xf numFmtId="170" fontId="10" fillId="0" borderId="33" xfId="1" applyNumberFormat="1" applyFont="1" applyFill="1" applyBorder="1" applyAlignment="1">
      <alignment horizontal="left" vertical="center"/>
    </xf>
    <xf numFmtId="167" fontId="10" fillId="0" borderId="33" xfId="1" applyFont="1" applyFill="1" applyBorder="1" applyAlignment="1">
      <alignment horizontal="left" vertical="center"/>
    </xf>
    <xf numFmtId="39" fontId="6" fillId="0" borderId="33" xfId="1" applyNumberFormat="1" applyFont="1" applyFill="1" applyBorder="1" applyAlignment="1">
      <alignment horizontal="left" vertical="center"/>
    </xf>
    <xf numFmtId="167" fontId="6" fillId="0" borderId="33" xfId="1" applyFont="1" applyFill="1" applyBorder="1" applyAlignment="1">
      <alignment horizontal="left" vertical="center"/>
    </xf>
    <xf numFmtId="0" fontId="6" fillId="0" borderId="36" xfId="0" applyFont="1" applyFill="1" applyBorder="1" applyAlignment="1">
      <alignment horizontal="left" vertical="center"/>
    </xf>
    <xf numFmtId="49" fontId="5" fillId="0" borderId="38" xfId="7" applyNumberFormat="1" applyFont="1" applyFill="1" applyBorder="1" applyAlignment="1">
      <alignment horizontal="left" vertical="center"/>
    </xf>
    <xf numFmtId="170" fontId="5" fillId="0" borderId="6" xfId="1" applyNumberFormat="1" applyFont="1" applyFill="1" applyBorder="1" applyAlignment="1">
      <alignment horizontal="left" vertical="center"/>
    </xf>
    <xf numFmtId="167" fontId="10" fillId="0" borderId="39" xfId="1" applyFont="1" applyFill="1" applyBorder="1" applyAlignment="1">
      <alignment horizontal="left" vertical="center"/>
    </xf>
    <xf numFmtId="170" fontId="5" fillId="0" borderId="39" xfId="1" applyNumberFormat="1" applyFont="1" applyFill="1" applyBorder="1" applyAlignment="1">
      <alignment horizontal="left" vertical="center"/>
    </xf>
    <xf numFmtId="39" fontId="6" fillId="0" borderId="39" xfId="1" applyNumberFormat="1" applyFont="1" applyFill="1" applyBorder="1" applyAlignment="1">
      <alignment horizontal="left" vertical="center"/>
    </xf>
    <xf numFmtId="167" fontId="6" fillId="0" borderId="39" xfId="1" applyFont="1" applyFill="1" applyBorder="1" applyAlignment="1">
      <alignment horizontal="left" vertical="center"/>
    </xf>
    <xf numFmtId="0" fontId="5" fillId="0" borderId="39" xfId="0" applyFont="1" applyFill="1" applyBorder="1" applyAlignment="1">
      <alignment horizontal="left" vertical="center"/>
    </xf>
    <xf numFmtId="0" fontId="5" fillId="0" borderId="39" xfId="7" applyFont="1" applyFill="1" applyBorder="1" applyAlignment="1">
      <alignment horizontal="left" vertical="center"/>
    </xf>
    <xf numFmtId="0" fontId="10" fillId="0" borderId="39" xfId="0" applyNumberFormat="1" applyFont="1" applyFill="1" applyBorder="1" applyAlignment="1">
      <alignment horizontal="left" vertical="center"/>
    </xf>
    <xf numFmtId="49" fontId="3" fillId="0" borderId="39" xfId="0" applyNumberFormat="1" applyFont="1" applyFill="1" applyBorder="1" applyAlignment="1">
      <alignment horizontal="left" vertical="center"/>
    </xf>
    <xf numFmtId="49" fontId="5" fillId="0" borderId="35" xfId="7" applyNumberFormat="1" applyFont="1" applyFill="1" applyBorder="1" applyAlignment="1">
      <alignment horizontal="left" vertical="center"/>
    </xf>
    <xf numFmtId="49" fontId="5" fillId="0" borderId="30" xfId="0" applyNumberFormat="1" applyFont="1" applyFill="1" applyBorder="1" applyAlignment="1">
      <alignment horizontal="left" vertical="center"/>
    </xf>
    <xf numFmtId="49" fontId="5" fillId="0" borderId="30" xfId="4" applyNumberFormat="1" applyFont="1" applyFill="1" applyBorder="1" applyAlignment="1">
      <alignment horizontal="left" vertical="center"/>
    </xf>
    <xf numFmtId="4" fontId="5" fillId="0" borderId="30" xfId="0" applyNumberFormat="1" applyFont="1" applyFill="1" applyBorder="1" applyAlignment="1">
      <alignment horizontal="left" vertical="center"/>
    </xf>
    <xf numFmtId="0" fontId="6" fillId="0" borderId="15" xfId="0" applyFont="1" applyFill="1" applyBorder="1" applyAlignment="1">
      <alignment horizontal="left" vertical="center"/>
    </xf>
    <xf numFmtId="4" fontId="5" fillId="0" borderId="40" xfId="0" applyNumberFormat="1" applyFont="1" applyFill="1" applyBorder="1" applyAlignment="1">
      <alignment horizontal="left" vertical="center"/>
    </xf>
    <xf numFmtId="0" fontId="6" fillId="0" borderId="40" xfId="0" applyFont="1" applyFill="1" applyBorder="1" applyAlignment="1">
      <alignment horizontal="left" vertical="center"/>
    </xf>
    <xf numFmtId="49" fontId="5" fillId="0" borderId="40" xfId="0" applyNumberFormat="1" applyFont="1" applyFill="1" applyBorder="1" applyAlignment="1">
      <alignment horizontal="left" vertical="center"/>
    </xf>
    <xf numFmtId="49" fontId="3" fillId="2" borderId="2" xfId="0" applyNumberFormat="1" applyFont="1" applyFill="1" applyBorder="1" applyAlignment="1">
      <alignment horizontal="left" vertical="center"/>
    </xf>
    <xf numFmtId="49" fontId="3" fillId="2" borderId="3" xfId="0" applyNumberFormat="1" applyFont="1" applyFill="1" applyBorder="1" applyAlignment="1">
      <alignment horizontal="left" vertical="center"/>
    </xf>
    <xf numFmtId="165" fontId="3" fillId="2" borderId="3" xfId="0" applyNumberFormat="1" applyFont="1" applyFill="1" applyBorder="1" applyAlignment="1">
      <alignment horizontal="left" vertical="center"/>
    </xf>
    <xf numFmtId="49" fontId="3" fillId="2" borderId="4"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49" fontId="3" fillId="2" borderId="6" xfId="0" applyNumberFormat="1" applyFont="1" applyFill="1" applyBorder="1" applyAlignment="1">
      <alignment horizontal="left" vertical="center"/>
    </xf>
    <xf numFmtId="165" fontId="3" fillId="2" borderId="6" xfId="0" applyNumberFormat="1" applyFont="1" applyFill="1" applyBorder="1" applyAlignment="1">
      <alignment horizontal="left" vertical="center"/>
    </xf>
    <xf numFmtId="49" fontId="3" fillId="2" borderId="7" xfId="0" applyNumberFormat="1" applyFont="1" applyFill="1" applyBorder="1" applyAlignment="1">
      <alignment horizontal="left" vertical="center"/>
    </xf>
    <xf numFmtId="49" fontId="3" fillId="2" borderId="8" xfId="0" applyNumberFormat="1" applyFont="1" applyFill="1" applyBorder="1" applyAlignment="1">
      <alignment horizontal="left" vertical="center"/>
    </xf>
    <xf numFmtId="49" fontId="3" fillId="2" borderId="9" xfId="0" applyNumberFormat="1" applyFont="1" applyFill="1" applyBorder="1" applyAlignment="1">
      <alignment horizontal="left" vertical="center"/>
    </xf>
    <xf numFmtId="165" fontId="3" fillId="2" borderId="9" xfId="0" applyNumberFormat="1" applyFont="1" applyFill="1" applyBorder="1" applyAlignment="1">
      <alignment horizontal="left" vertical="center"/>
    </xf>
    <xf numFmtId="49" fontId="3" fillId="2" borderId="10" xfId="0" applyNumberFormat="1" applyFont="1" applyFill="1" applyBorder="1" applyAlignment="1">
      <alignment horizontal="left" vertical="center"/>
    </xf>
    <xf numFmtId="49" fontId="3" fillId="2" borderId="11" xfId="0" applyNumberFormat="1" applyFont="1" applyFill="1" applyBorder="1" applyAlignment="1">
      <alignment horizontal="left" vertical="center"/>
    </xf>
    <xf numFmtId="49" fontId="3" fillId="2" borderId="12" xfId="0" applyNumberFormat="1" applyFont="1" applyFill="1" applyBorder="1" applyAlignment="1">
      <alignment horizontal="left" vertical="center"/>
    </xf>
    <xf numFmtId="49" fontId="3" fillId="2" borderId="13" xfId="0" applyNumberFormat="1" applyFont="1" applyFill="1" applyBorder="1" applyAlignment="1">
      <alignment horizontal="left" vertical="center"/>
    </xf>
    <xf numFmtId="165" fontId="3" fillId="2" borderId="13"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165" fontId="5" fillId="2" borderId="6"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4" fontId="3" fillId="2" borderId="6"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39" fontId="5" fillId="2" borderId="6" xfId="1" applyNumberFormat="1" applyFont="1" applyFill="1" applyBorder="1" applyAlignment="1">
      <alignment horizontal="left" vertical="center"/>
    </xf>
    <xf numFmtId="49" fontId="5" fillId="2" borderId="7" xfId="0" applyNumberFormat="1" applyFont="1" applyFill="1" applyBorder="1" applyAlignment="1">
      <alignment horizontal="left" vertical="center"/>
    </xf>
    <xf numFmtId="167" fontId="3" fillId="2" borderId="6" xfId="1" applyFont="1" applyFill="1" applyBorder="1" applyAlignment="1">
      <alignment horizontal="left" vertical="center"/>
    </xf>
    <xf numFmtId="165" fontId="3" fillId="2" borderId="6" xfId="1"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39" fontId="5" fillId="2" borderId="9" xfId="1" applyNumberFormat="1" applyFont="1" applyFill="1" applyBorder="1" applyAlignment="1">
      <alignment horizontal="left" vertical="center"/>
    </xf>
    <xf numFmtId="165" fontId="5" fillId="2" borderId="9" xfId="0" applyNumberFormat="1" applyFont="1" applyFill="1" applyBorder="1" applyAlignment="1">
      <alignment horizontal="left" vertical="center"/>
    </xf>
    <xf numFmtId="0" fontId="6" fillId="0" borderId="42" xfId="0" applyFont="1" applyFill="1" applyBorder="1" applyAlignment="1">
      <alignment horizontal="left" vertical="center"/>
    </xf>
    <xf numFmtId="1" fontId="5" fillId="0" borderId="6" xfId="8" applyNumberFormat="1" applyFont="1" applyFill="1" applyBorder="1" applyAlignment="1">
      <alignment horizontal="left" vertical="center"/>
    </xf>
    <xf numFmtId="4" fontId="5" fillId="0" borderId="6" xfId="8" applyNumberFormat="1" applyFont="1" applyFill="1" applyBorder="1" applyAlignment="1">
      <alignment horizontal="left" vertical="center"/>
    </xf>
    <xf numFmtId="49" fontId="6" fillId="0" borderId="42" xfId="0" applyNumberFormat="1" applyFont="1" applyFill="1" applyBorder="1" applyAlignment="1">
      <alignment horizontal="left" vertical="center"/>
    </xf>
    <xf numFmtId="49" fontId="5" fillId="0" borderId="42" xfId="0" applyNumberFormat="1" applyFont="1" applyFill="1" applyBorder="1" applyAlignment="1">
      <alignment horizontal="left" vertical="center"/>
    </xf>
    <xf numFmtId="49" fontId="5" fillId="0" borderId="42" xfId="8" applyNumberFormat="1" applyFont="1" applyFill="1" applyBorder="1" applyAlignment="1">
      <alignment horizontal="left" vertical="center"/>
    </xf>
    <xf numFmtId="0" fontId="10" fillId="0" borderId="42" xfId="0" applyNumberFormat="1" applyFont="1" applyFill="1" applyBorder="1" applyAlignment="1">
      <alignment horizontal="left" vertical="center"/>
    </xf>
    <xf numFmtId="0" fontId="5" fillId="0" borderId="42" xfId="2" applyFont="1" applyFill="1" applyBorder="1" applyAlignment="1">
      <alignment horizontal="left" vertical="center"/>
    </xf>
    <xf numFmtId="1" fontId="5" fillId="0" borderId="42" xfId="0" applyNumberFormat="1" applyFont="1" applyFill="1" applyBorder="1" applyAlignment="1">
      <alignment horizontal="left" vertical="center"/>
    </xf>
    <xf numFmtId="1" fontId="6" fillId="0" borderId="42" xfId="0" applyNumberFormat="1" applyFont="1" applyFill="1" applyBorder="1" applyAlignment="1">
      <alignment horizontal="left" vertical="center"/>
    </xf>
    <xf numFmtId="0" fontId="5" fillId="0" borderId="42" xfId="0" applyFont="1" applyFill="1" applyBorder="1" applyAlignment="1">
      <alignment horizontal="left" vertical="center"/>
    </xf>
    <xf numFmtId="165" fontId="5" fillId="0" borderId="42" xfId="0" applyNumberFormat="1" applyFont="1" applyFill="1" applyBorder="1" applyAlignment="1">
      <alignment horizontal="left" vertical="center"/>
    </xf>
    <xf numFmtId="4" fontId="6" fillId="0" borderId="42" xfId="0" applyNumberFormat="1" applyFont="1" applyFill="1" applyBorder="1" applyAlignment="1">
      <alignment horizontal="left" vertical="center"/>
    </xf>
    <xf numFmtId="165" fontId="6" fillId="0" borderId="42" xfId="1" applyNumberFormat="1" applyFont="1" applyFill="1" applyBorder="1" applyAlignment="1">
      <alignment horizontal="left" vertical="center"/>
    </xf>
    <xf numFmtId="0" fontId="13" fillId="0" borderId="0" xfId="0" applyFont="1" applyFill="1" applyBorder="1" applyAlignment="1">
      <alignment horizontal="left" vertical="center"/>
    </xf>
    <xf numFmtId="49" fontId="3" fillId="2" borderId="43"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12" fillId="0" borderId="0" xfId="0" applyNumberFormat="1" applyFont="1" applyFill="1" applyBorder="1" applyAlignment="1">
      <alignment horizontal="left" vertical="center"/>
    </xf>
    <xf numFmtId="49" fontId="5" fillId="0" borderId="7" xfId="4" applyNumberFormat="1" applyFont="1" applyFill="1" applyBorder="1" applyAlignment="1">
      <alignment horizontal="left" vertical="center"/>
    </xf>
    <xf numFmtId="171" fontId="3" fillId="0" borderId="0" xfId="2" applyNumberFormat="1" applyFont="1" applyFill="1" applyBorder="1" applyAlignment="1">
      <alignment horizontal="left" vertical="center"/>
    </xf>
    <xf numFmtId="171" fontId="5" fillId="0" borderId="0" xfId="2" applyNumberFormat="1" applyFont="1" applyFill="1" applyBorder="1" applyAlignment="1">
      <alignment horizontal="left" vertical="center"/>
    </xf>
    <xf numFmtId="0" fontId="10" fillId="0" borderId="15" xfId="0" applyNumberFormat="1" applyFont="1" applyFill="1" applyBorder="1" applyAlignment="1">
      <alignment horizontal="left" vertical="center"/>
    </xf>
    <xf numFmtId="49" fontId="5" fillId="0" borderId="40" xfId="4" applyNumberFormat="1" applyFont="1" applyFill="1" applyBorder="1" applyAlignment="1">
      <alignment horizontal="left" vertical="center"/>
    </xf>
    <xf numFmtId="4" fontId="5" fillId="0" borderId="42" xfId="0" applyNumberFormat="1" applyFont="1" applyFill="1" applyBorder="1" applyAlignment="1">
      <alignment horizontal="left" vertical="center"/>
    </xf>
    <xf numFmtId="0" fontId="5" fillId="0" borderId="33" xfId="0" applyFont="1" applyFill="1" applyBorder="1" applyAlignment="1">
      <alignment horizontal="left" vertical="center"/>
    </xf>
    <xf numFmtId="0" fontId="5" fillId="0" borderId="17"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31" xfId="0" applyFont="1" applyFill="1" applyBorder="1" applyAlignment="1">
      <alignment horizontal="left" vertical="center"/>
    </xf>
    <xf numFmtId="0" fontId="5" fillId="0" borderId="41" xfId="0" applyFont="1" applyFill="1" applyBorder="1" applyAlignment="1">
      <alignment horizontal="left" vertical="center"/>
    </xf>
    <xf numFmtId="0" fontId="5" fillId="0" borderId="42" xfId="9" applyNumberFormat="1" applyFont="1" applyFill="1" applyBorder="1" applyAlignment="1">
      <alignment horizontal="left" vertical="center"/>
    </xf>
    <xf numFmtId="49" fontId="5" fillId="0" borderId="42" xfId="9" applyNumberFormat="1" applyFont="1" applyFill="1" applyBorder="1" applyAlignment="1">
      <alignment horizontal="left" vertical="center"/>
    </xf>
    <xf numFmtId="49" fontId="5" fillId="0" borderId="42" xfId="4" applyNumberFormat="1" applyFont="1" applyFill="1" applyBorder="1" applyAlignment="1">
      <alignment horizontal="left" vertical="center"/>
    </xf>
    <xf numFmtId="49" fontId="5" fillId="0" borderId="42" xfId="7" applyNumberFormat="1" applyFont="1" applyFill="1" applyBorder="1" applyAlignment="1">
      <alignment horizontal="left" vertical="center"/>
    </xf>
    <xf numFmtId="0" fontId="5" fillId="0" borderId="42" xfId="7" applyFont="1" applyFill="1" applyBorder="1" applyAlignment="1">
      <alignment horizontal="left" vertical="center"/>
    </xf>
    <xf numFmtId="166" fontId="5" fillId="0" borderId="42" xfId="8" applyNumberFormat="1" applyFont="1" applyFill="1" applyBorder="1" applyAlignment="1">
      <alignment horizontal="left" vertical="center"/>
    </xf>
    <xf numFmtId="165" fontId="5" fillId="0" borderId="42" xfId="1" applyNumberFormat="1" applyFont="1" applyFill="1" applyBorder="1" applyAlignment="1">
      <alignment horizontal="left" vertical="center"/>
    </xf>
    <xf numFmtId="39" fontId="5" fillId="0" borderId="42" xfId="1" applyNumberFormat="1" applyFont="1" applyFill="1" applyBorder="1" applyAlignment="1">
      <alignment horizontal="left" vertical="center"/>
    </xf>
    <xf numFmtId="0" fontId="5" fillId="0" borderId="0" xfId="0" applyFont="1" applyFill="1" applyBorder="1" applyAlignment="1">
      <alignment horizontal="left" vertical="center"/>
    </xf>
    <xf numFmtId="165" fontId="5" fillId="0" borderId="42" xfId="1" applyNumberFormat="1" applyFont="1" applyFill="1" applyBorder="1" applyAlignment="1">
      <alignment horizontal="center" vertical="center" wrapText="1"/>
    </xf>
    <xf numFmtId="0" fontId="5" fillId="0" borderId="29" xfId="0" applyFont="1" applyFill="1" applyBorder="1" applyAlignment="1">
      <alignment horizontal="left" vertical="center"/>
    </xf>
    <xf numFmtId="166" fontId="5" fillId="0" borderId="21" xfId="0" applyNumberFormat="1" applyFont="1" applyFill="1" applyBorder="1" applyAlignment="1">
      <alignment horizontal="left" vertical="center"/>
    </xf>
    <xf numFmtId="0" fontId="5" fillId="0" borderId="37" xfId="0" applyFont="1" applyFill="1" applyBorder="1" applyAlignment="1">
      <alignment horizontal="left" vertical="center"/>
    </xf>
    <xf numFmtId="170" fontId="5" fillId="0" borderId="37" xfId="0" applyNumberFormat="1" applyFont="1" applyFill="1" applyBorder="1" applyAlignment="1">
      <alignment horizontal="left" vertical="center"/>
    </xf>
    <xf numFmtId="0" fontId="5" fillId="0" borderId="42" xfId="0" applyNumberFormat="1" applyFont="1" applyFill="1" applyBorder="1" applyAlignment="1">
      <alignment horizontal="left" vertical="center"/>
    </xf>
    <xf numFmtId="0" fontId="5" fillId="0" borderId="42" xfId="8" applyFont="1" applyFill="1" applyBorder="1" applyAlignment="1">
      <alignment horizontal="left" vertical="center"/>
    </xf>
    <xf numFmtId="49" fontId="3" fillId="0" borderId="42" xfId="0" applyNumberFormat="1" applyFont="1" applyFill="1" applyBorder="1" applyAlignment="1">
      <alignment horizontal="left" vertical="center"/>
    </xf>
    <xf numFmtId="166" fontId="5" fillId="0" borderId="42" xfId="0" applyNumberFormat="1" applyFont="1" applyFill="1" applyBorder="1" applyAlignment="1">
      <alignment horizontal="left" vertical="center"/>
    </xf>
    <xf numFmtId="165" fontId="5" fillId="0" borderId="42" xfId="1" applyNumberFormat="1" applyFont="1" applyFill="1" applyBorder="1" applyAlignment="1">
      <alignment horizontal="center" vertical="center"/>
    </xf>
    <xf numFmtId="0" fontId="5" fillId="0" borderId="42" xfId="3" applyFont="1" applyFill="1" applyBorder="1" applyAlignment="1">
      <alignment horizontal="left" vertical="center"/>
    </xf>
    <xf numFmtId="0" fontId="5" fillId="0" borderId="6" xfId="9" applyNumberFormat="1" applyFont="1" applyFill="1" applyBorder="1" applyAlignment="1">
      <alignment horizontal="left" vertical="center"/>
    </xf>
    <xf numFmtId="0" fontId="6" fillId="0" borderId="6" xfId="0" applyNumberFormat="1" applyFont="1" applyFill="1" applyBorder="1" applyAlignment="1">
      <alignment horizontal="left" vertical="center"/>
    </xf>
    <xf numFmtId="165" fontId="6" fillId="0" borderId="39" xfId="1" applyNumberFormat="1" applyFont="1" applyFill="1" applyBorder="1" applyAlignment="1">
      <alignment horizontal="left" vertical="center"/>
    </xf>
    <xf numFmtId="165" fontId="5" fillId="0" borderId="30" xfId="0" applyNumberFormat="1" applyFont="1" applyFill="1" applyBorder="1" applyAlignment="1">
      <alignment horizontal="left" vertical="center"/>
    </xf>
    <xf numFmtId="49" fontId="3" fillId="0" borderId="3" xfId="0" applyNumberFormat="1" applyFont="1" applyFill="1" applyBorder="1" applyAlignment="1">
      <alignment horizontal="left" vertical="center"/>
    </xf>
    <xf numFmtId="49" fontId="3" fillId="0" borderId="9"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0" fontId="5" fillId="0" borderId="18" xfId="0" applyFont="1" applyFill="1" applyBorder="1" applyAlignment="1">
      <alignment horizontal="left" vertical="center"/>
    </xf>
    <xf numFmtId="0" fontId="5" fillId="0" borderId="23" xfId="0" applyFont="1" applyFill="1" applyBorder="1" applyAlignment="1">
      <alignment horizontal="left" vertical="center"/>
    </xf>
    <xf numFmtId="0" fontId="5" fillId="0" borderId="32" xfId="0" applyFont="1" applyFill="1" applyBorder="1" applyAlignment="1">
      <alignment horizontal="left" vertical="center"/>
    </xf>
    <xf numFmtId="0" fontId="5" fillId="0" borderId="25" xfId="0" applyFont="1" applyFill="1" applyBorder="1" applyAlignment="1">
      <alignment horizontal="left" vertical="center"/>
    </xf>
    <xf numFmtId="0" fontId="5" fillId="0" borderId="34" xfId="0" applyFont="1" applyFill="1" applyBorder="1" applyAlignment="1">
      <alignment horizontal="left" vertical="center"/>
    </xf>
    <xf numFmtId="0" fontId="5" fillId="0" borderId="6" xfId="7" applyNumberFormat="1" applyFont="1" applyFill="1" applyBorder="1" applyAlignment="1">
      <alignment horizontal="left" vertical="center"/>
    </xf>
    <xf numFmtId="0" fontId="5" fillId="0" borderId="42" xfId="7" applyNumberFormat="1" applyFont="1" applyFill="1" applyBorder="1" applyAlignment="1">
      <alignment horizontal="left" vertical="center"/>
    </xf>
    <xf numFmtId="0" fontId="13" fillId="0" borderId="42" xfId="0" applyFont="1" applyFill="1" applyBorder="1" applyAlignment="1">
      <alignment horizontal="left" vertical="center"/>
    </xf>
    <xf numFmtId="49" fontId="12" fillId="0" borderId="42" xfId="0" applyNumberFormat="1" applyFont="1" applyFill="1" applyBorder="1" applyAlignment="1">
      <alignment horizontal="left" vertical="center"/>
    </xf>
    <xf numFmtId="0" fontId="3" fillId="0" borderId="6" xfId="2" applyFont="1" applyFill="1" applyBorder="1" applyAlignment="1">
      <alignment horizontal="left" vertical="center"/>
    </xf>
    <xf numFmtId="0" fontId="5" fillId="0" borderId="38" xfId="0" applyFont="1" applyFill="1" applyBorder="1" applyAlignment="1">
      <alignment horizontal="left" vertical="center"/>
    </xf>
    <xf numFmtId="49" fontId="13" fillId="0" borderId="6" xfId="0" applyNumberFormat="1" applyFont="1" applyFill="1" applyBorder="1" applyAlignment="1">
      <alignment horizontal="left" vertical="center"/>
    </xf>
    <xf numFmtId="0" fontId="3" fillId="0" borderId="9" xfId="2" applyFont="1" applyFill="1" applyBorder="1" applyAlignment="1">
      <alignment horizontal="left" vertical="center"/>
    </xf>
    <xf numFmtId="0" fontId="13" fillId="0" borderId="42" xfId="9" applyNumberFormat="1" applyFont="1" applyFill="1" applyBorder="1" applyAlignment="1">
      <alignment horizontal="left" vertical="center"/>
    </xf>
    <xf numFmtId="49" fontId="13" fillId="0" borderId="42" xfId="9" applyNumberFormat="1" applyFont="1" applyFill="1" applyBorder="1" applyAlignment="1">
      <alignment horizontal="left" vertical="center"/>
    </xf>
    <xf numFmtId="49" fontId="13" fillId="0" borderId="42" xfId="4" applyNumberFormat="1" applyFont="1" applyFill="1" applyBorder="1" applyAlignment="1">
      <alignment horizontal="left" vertical="center"/>
    </xf>
    <xf numFmtId="49" fontId="13" fillId="0" borderId="42" xfId="0" applyNumberFormat="1" applyFont="1" applyFill="1" applyBorder="1" applyAlignment="1">
      <alignment horizontal="left" vertical="center"/>
    </xf>
    <xf numFmtId="49" fontId="13" fillId="0" borderId="42" xfId="7" applyNumberFormat="1" applyFont="1" applyFill="1" applyBorder="1" applyAlignment="1">
      <alignment horizontal="left" vertical="center"/>
    </xf>
    <xf numFmtId="0" fontId="13" fillId="0" borderId="42" xfId="7" applyFont="1" applyFill="1" applyBorder="1" applyAlignment="1">
      <alignment horizontal="left" vertical="center"/>
    </xf>
    <xf numFmtId="166" fontId="13" fillId="0" borderId="42" xfId="8" applyNumberFormat="1" applyFont="1" applyFill="1" applyBorder="1" applyAlignment="1">
      <alignment horizontal="left" vertical="center"/>
    </xf>
    <xf numFmtId="39" fontId="13" fillId="0" borderId="42" xfId="1" applyNumberFormat="1" applyFont="1" applyFill="1" applyBorder="1" applyAlignment="1">
      <alignment horizontal="left" vertical="center"/>
    </xf>
    <xf numFmtId="165" fontId="13" fillId="0" borderId="42" xfId="1" applyNumberFormat="1" applyFont="1" applyFill="1" applyBorder="1" applyAlignment="1">
      <alignment horizontal="left" vertical="center"/>
    </xf>
    <xf numFmtId="49" fontId="13" fillId="0" borderId="44" xfId="4" applyNumberFormat="1" applyFont="1" applyFill="1" applyBorder="1" applyAlignment="1">
      <alignment horizontal="left" vertical="center"/>
    </xf>
    <xf numFmtId="49" fontId="12" fillId="0" borderId="44" xfId="0" applyNumberFormat="1" applyFont="1" applyFill="1" applyBorder="1" applyAlignment="1">
      <alignment horizontal="left" vertical="center"/>
    </xf>
    <xf numFmtId="49" fontId="5" fillId="0" borderId="42" xfId="0" applyNumberFormat="1" applyFont="1" applyFill="1" applyBorder="1" applyAlignment="1">
      <alignment horizontal="left" vertical="center" wrapText="1"/>
    </xf>
    <xf numFmtId="0" fontId="13" fillId="0" borderId="49" xfId="0" applyNumberFormat="1" applyFont="1" applyFill="1" applyBorder="1" applyAlignment="1">
      <alignment horizontal="center" vertical="center"/>
    </xf>
    <xf numFmtId="0" fontId="11" fillId="0" borderId="17" xfId="0" applyFont="1" applyFill="1" applyBorder="1" applyAlignment="1">
      <alignment horizontal="left" vertical="center"/>
    </xf>
    <xf numFmtId="0" fontId="13" fillId="0" borderId="6" xfId="2" applyFont="1" applyFill="1" applyBorder="1" applyAlignment="1">
      <alignment horizontal="left" vertical="center"/>
    </xf>
    <xf numFmtId="0" fontId="13" fillId="0" borderId="6" xfId="3" applyFont="1" applyFill="1" applyBorder="1" applyAlignment="1">
      <alignment horizontal="left" vertical="center"/>
    </xf>
    <xf numFmtId="0" fontId="13" fillId="0" borderId="6" xfId="0" applyFont="1" applyFill="1" applyBorder="1" applyAlignment="1">
      <alignment horizontal="left" vertical="center"/>
    </xf>
    <xf numFmtId="49" fontId="13" fillId="0" borderId="6" xfId="4" applyNumberFormat="1" applyFont="1" applyFill="1" applyBorder="1" applyAlignment="1">
      <alignment horizontal="left" vertical="center"/>
    </xf>
    <xf numFmtId="0" fontId="13" fillId="0" borderId="6" xfId="0" applyNumberFormat="1" applyFont="1" applyFill="1" applyBorder="1" applyAlignment="1">
      <alignment horizontal="left" vertical="center"/>
    </xf>
    <xf numFmtId="1" fontId="13" fillId="0" borderId="6" xfId="0" applyNumberFormat="1" applyFont="1" applyFill="1" applyBorder="1" applyAlignment="1">
      <alignment horizontal="left" vertical="center"/>
    </xf>
    <xf numFmtId="39" fontId="13" fillId="0" borderId="6" xfId="1" applyNumberFormat="1" applyFont="1" applyFill="1" applyBorder="1" applyAlignment="1">
      <alignment horizontal="left" vertical="center"/>
    </xf>
    <xf numFmtId="165" fontId="13" fillId="0" borderId="6" xfId="1" applyNumberFormat="1" applyFont="1" applyFill="1" applyBorder="1" applyAlignment="1">
      <alignment horizontal="left" vertical="center"/>
    </xf>
    <xf numFmtId="0" fontId="13" fillId="0" borderId="7" xfId="0" applyFont="1" applyFill="1" applyBorder="1" applyAlignment="1">
      <alignment horizontal="left" vertical="center"/>
    </xf>
    <xf numFmtId="49" fontId="5" fillId="0" borderId="6" xfId="0" applyNumberFormat="1" applyFont="1" applyFill="1" applyBorder="1" applyAlignment="1">
      <alignment horizontal="center" vertical="center" wrapText="1"/>
    </xf>
    <xf numFmtId="49" fontId="13" fillId="0" borderId="39" xfId="0" applyNumberFormat="1" applyFont="1" applyFill="1" applyBorder="1" applyAlignment="1">
      <alignment horizontal="left" vertical="center"/>
    </xf>
    <xf numFmtId="172" fontId="13" fillId="0" borderId="6" xfId="8" applyNumberFormat="1" applyFont="1" applyFill="1" applyBorder="1" applyAlignment="1">
      <alignment horizontal="left" vertical="center"/>
    </xf>
    <xf numFmtId="49" fontId="5" fillId="0" borderId="42" xfId="0" applyNumberFormat="1"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42" xfId="0" applyFont="1" applyFill="1" applyBorder="1" applyAlignment="1">
      <alignment horizontal="left" vertical="center" wrapText="1"/>
    </xf>
    <xf numFmtId="49" fontId="5" fillId="0" borderId="42" xfId="0" applyNumberFormat="1" applyFont="1" applyFill="1" applyBorder="1" applyAlignment="1">
      <alignment vertical="center" wrapText="1"/>
    </xf>
    <xf numFmtId="49" fontId="5" fillId="0" borderId="46" xfId="0" applyNumberFormat="1" applyFont="1" applyFill="1" applyBorder="1" applyAlignment="1">
      <alignment horizontal="center" vertical="center" wrapText="1"/>
    </xf>
    <xf numFmtId="4" fontId="5" fillId="0" borderId="42" xfId="0" applyNumberFormat="1" applyFont="1" applyFill="1" applyBorder="1" applyAlignment="1">
      <alignment horizontal="center" vertical="center" wrapText="1"/>
    </xf>
    <xf numFmtId="49" fontId="5" fillId="0" borderId="42" xfId="4" applyNumberFormat="1" applyFont="1" applyFill="1" applyBorder="1" applyAlignment="1">
      <alignment horizontal="center" vertical="center" wrapText="1"/>
    </xf>
    <xf numFmtId="4" fontId="5" fillId="0" borderId="46" xfId="0" applyNumberFormat="1" applyFont="1" applyFill="1" applyBorder="1" applyAlignment="1">
      <alignment horizontal="center" vertical="center" wrapText="1"/>
    </xf>
    <xf numFmtId="49" fontId="5" fillId="0" borderId="47" xfId="0" applyNumberFormat="1" applyFont="1" applyFill="1" applyBorder="1" applyAlignment="1">
      <alignment horizontal="center" vertical="center" wrapText="1"/>
    </xf>
    <xf numFmtId="49" fontId="5" fillId="0" borderId="48" xfId="0" applyNumberFormat="1" applyFont="1" applyFill="1" applyBorder="1" applyAlignment="1">
      <alignment horizontal="center" vertical="center" wrapText="1"/>
    </xf>
    <xf numFmtId="49" fontId="5" fillId="0" borderId="48" xfId="0" applyNumberFormat="1" applyFont="1" applyFill="1" applyBorder="1" applyAlignment="1">
      <alignment horizontal="left" vertical="center"/>
    </xf>
    <xf numFmtId="49" fontId="13" fillId="0" borderId="15" xfId="0" applyNumberFormat="1" applyFont="1" applyFill="1" applyBorder="1" applyAlignment="1">
      <alignment horizontal="center" vertical="center"/>
    </xf>
    <xf numFmtId="0" fontId="13" fillId="0" borderId="15" xfId="0" applyNumberFormat="1" applyFont="1" applyFill="1" applyBorder="1" applyAlignment="1">
      <alignment horizontal="center" vertical="center" wrapText="1"/>
    </xf>
    <xf numFmtId="0" fontId="13" fillId="0" borderId="15" xfId="0" applyNumberFormat="1" applyFont="1" applyFill="1" applyBorder="1" applyAlignment="1">
      <alignment horizontal="left" vertical="top" wrapText="1"/>
    </xf>
    <xf numFmtId="0" fontId="13" fillId="0" borderId="15" xfId="0" applyNumberFormat="1" applyFont="1" applyFill="1" applyBorder="1" applyAlignment="1">
      <alignment horizontal="center" vertical="center"/>
    </xf>
    <xf numFmtId="1" fontId="13" fillId="0" borderId="15" xfId="0" applyNumberFormat="1" applyFont="1" applyFill="1" applyBorder="1" applyAlignment="1">
      <alignment horizontal="center" vertical="center"/>
    </xf>
    <xf numFmtId="49" fontId="13" fillId="0" borderId="15" xfId="4" applyNumberFormat="1" applyFont="1" applyFill="1" applyBorder="1" applyAlignment="1">
      <alignment horizontal="center" vertical="center" wrapText="1"/>
    </xf>
    <xf numFmtId="49" fontId="13" fillId="0" borderId="15" xfId="0" applyNumberFormat="1" applyFont="1" applyFill="1" applyBorder="1" applyAlignment="1">
      <alignment vertical="center" wrapText="1"/>
    </xf>
    <xf numFmtId="49" fontId="13" fillId="0" borderId="15" xfId="4" applyNumberFormat="1" applyFont="1" applyFill="1" applyBorder="1" applyAlignment="1">
      <alignment horizontal="center" vertical="center"/>
    </xf>
    <xf numFmtId="4" fontId="13" fillId="0" borderId="15" xfId="0" applyNumberFormat="1" applyFont="1" applyFill="1" applyBorder="1" applyAlignment="1">
      <alignment horizontal="center" vertical="center"/>
    </xf>
    <xf numFmtId="168" fontId="13" fillId="0" borderId="15" xfId="0" applyNumberFormat="1" applyFont="1" applyFill="1" applyBorder="1" applyAlignment="1">
      <alignment horizontal="center" vertical="center"/>
    </xf>
    <xf numFmtId="2" fontId="13" fillId="0" borderId="15" xfId="0" applyNumberFormat="1" applyFont="1" applyFill="1" applyBorder="1" applyAlignment="1">
      <alignment horizontal="center" vertical="center"/>
    </xf>
    <xf numFmtId="49" fontId="13" fillId="0" borderId="49" xfId="0" applyNumberFormat="1" applyFont="1" applyFill="1" applyBorder="1" applyAlignment="1">
      <alignment horizontal="center" vertical="center" wrapText="1"/>
    </xf>
    <xf numFmtId="0" fontId="13" fillId="0" borderId="15" xfId="0" applyFont="1" applyFill="1" applyBorder="1" applyAlignment="1">
      <alignment horizontal="left" vertical="center" wrapText="1"/>
    </xf>
    <xf numFmtId="49" fontId="13" fillId="0" borderId="15"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0" fontId="5" fillId="0" borderId="45" xfId="0" applyFont="1" applyFill="1" applyBorder="1" applyAlignment="1">
      <alignment horizontal="left" vertical="center"/>
    </xf>
    <xf numFmtId="0" fontId="13" fillId="0" borderId="39" xfId="2" applyFont="1" applyFill="1" applyBorder="1" applyAlignment="1">
      <alignment horizontal="left" vertical="center"/>
    </xf>
    <xf numFmtId="0" fontId="13" fillId="0" borderId="39" xfId="0" applyFont="1" applyFill="1" applyBorder="1" applyAlignment="1">
      <alignment horizontal="left" vertical="center"/>
    </xf>
    <xf numFmtId="49" fontId="5" fillId="0" borderId="50" xfId="0" applyNumberFormat="1" applyFont="1" applyFill="1" applyBorder="1" applyAlignment="1">
      <alignment horizontal="center" vertical="center" wrapText="1"/>
    </xf>
    <xf numFmtId="4" fontId="5" fillId="0" borderId="50" xfId="0" applyNumberFormat="1" applyFont="1" applyFill="1" applyBorder="1" applyAlignment="1">
      <alignment horizontal="center" vertical="center" wrapText="1"/>
    </xf>
    <xf numFmtId="0" fontId="11" fillId="0" borderId="41" xfId="0" applyFont="1" applyFill="1" applyBorder="1" applyAlignment="1">
      <alignment horizontal="left" vertical="center"/>
    </xf>
    <xf numFmtId="0" fontId="13" fillId="0" borderId="39" xfId="3" applyFont="1" applyFill="1" applyBorder="1" applyAlignment="1">
      <alignment horizontal="left" vertical="center"/>
    </xf>
    <xf numFmtId="49" fontId="13" fillId="0" borderId="39" xfId="4" applyNumberFormat="1" applyFont="1" applyFill="1" applyBorder="1" applyAlignment="1">
      <alignment horizontal="left" vertical="center"/>
    </xf>
    <xf numFmtId="0" fontId="13" fillId="0" borderId="39" xfId="0" applyNumberFormat="1" applyFont="1" applyFill="1" applyBorder="1" applyAlignment="1">
      <alignment horizontal="left" vertical="center"/>
    </xf>
    <xf numFmtId="1" fontId="13" fillId="0" borderId="39" xfId="0" applyNumberFormat="1" applyFont="1" applyFill="1" applyBorder="1" applyAlignment="1">
      <alignment horizontal="left" vertical="center"/>
    </xf>
    <xf numFmtId="37" fontId="13" fillId="0" borderId="39" xfId="1" applyNumberFormat="1" applyFont="1" applyFill="1" applyBorder="1" applyAlignment="1">
      <alignment horizontal="left" vertical="center"/>
    </xf>
    <xf numFmtId="39" fontId="13" fillId="0" borderId="39" xfId="1" applyNumberFormat="1" applyFont="1" applyFill="1" applyBorder="1" applyAlignment="1">
      <alignment horizontal="left" vertical="center"/>
    </xf>
    <xf numFmtId="172" fontId="13" fillId="0" borderId="39" xfId="8" applyNumberFormat="1" applyFont="1" applyFill="1" applyBorder="1" applyAlignment="1">
      <alignment horizontal="left" vertical="center"/>
    </xf>
    <xf numFmtId="167" fontId="5" fillId="0" borderId="42" xfId="1" applyFont="1" applyFill="1" applyBorder="1" applyAlignment="1">
      <alignment horizontal="left" vertical="center"/>
    </xf>
    <xf numFmtId="4" fontId="5" fillId="0" borderId="42" xfId="0" applyNumberFormat="1" applyFont="1" applyFill="1" applyBorder="1" applyAlignment="1">
      <alignment horizontal="right" vertical="center"/>
    </xf>
    <xf numFmtId="4" fontId="5" fillId="0" borderId="42" xfId="1" applyNumberFormat="1" applyFont="1" applyFill="1" applyBorder="1" applyAlignment="1">
      <alignment horizontal="right" vertical="center"/>
    </xf>
    <xf numFmtId="2" fontId="5" fillId="0" borderId="42" xfId="1" applyNumberFormat="1" applyFont="1" applyFill="1" applyBorder="1" applyAlignment="1">
      <alignment horizontal="left" vertical="center"/>
    </xf>
    <xf numFmtId="0" fontId="5" fillId="0" borderId="42" xfId="0" applyFont="1" applyFill="1" applyBorder="1" applyAlignment="1">
      <alignment horizontal="left" vertical="center" wrapText="1"/>
    </xf>
    <xf numFmtId="2" fontId="6" fillId="0" borderId="7" xfId="0" applyNumberFormat="1" applyFont="1" applyFill="1" applyBorder="1" applyAlignment="1">
      <alignment horizontal="left" vertical="center"/>
    </xf>
    <xf numFmtId="4" fontId="5" fillId="0" borderId="7" xfId="0" applyNumberFormat="1" applyFont="1" applyFill="1" applyBorder="1" applyAlignment="1">
      <alignment horizontal="center" vertical="center" wrapText="1"/>
    </xf>
    <xf numFmtId="49" fontId="13" fillId="0" borderId="7" xfId="4" applyNumberFormat="1" applyFont="1" applyFill="1" applyBorder="1" applyAlignment="1">
      <alignment horizontal="center" vertical="center" wrapText="1"/>
    </xf>
    <xf numFmtId="0" fontId="15" fillId="0" borderId="0" xfId="0" applyFont="1" applyFill="1" applyBorder="1"/>
    <xf numFmtId="49" fontId="13" fillId="0" borderId="0" xfId="0" applyNumberFormat="1" applyFont="1" applyFill="1" applyBorder="1" applyAlignment="1">
      <alignment horizontal="center" vertical="center"/>
    </xf>
    <xf numFmtId="0" fontId="6" fillId="0" borderId="39" xfId="0" applyFont="1" applyFill="1" applyBorder="1" applyAlignment="1">
      <alignment horizontal="left" vertical="center"/>
    </xf>
    <xf numFmtId="167" fontId="10" fillId="0" borderId="6" xfId="1" applyFont="1" applyFill="1" applyBorder="1" applyAlignment="1">
      <alignment horizontal="right" vertical="center"/>
    </xf>
    <xf numFmtId="165" fontId="5" fillId="0" borderId="6" xfId="0" applyNumberFormat="1" applyFont="1" applyFill="1" applyBorder="1" applyAlignment="1">
      <alignment horizontal="right" vertical="center"/>
    </xf>
    <xf numFmtId="49" fontId="5" fillId="0" borderId="15" xfId="9" applyNumberFormat="1" applyFont="1" applyFill="1" applyBorder="1" applyAlignment="1">
      <alignment horizontal="left" vertical="center"/>
    </xf>
    <xf numFmtId="0" fontId="5" fillId="0" borderId="51" xfId="0" applyFont="1" applyFill="1" applyBorder="1" applyAlignment="1">
      <alignment horizontal="left" vertical="center"/>
    </xf>
    <xf numFmtId="0" fontId="10" fillId="0" borderId="50" xfId="9" applyNumberFormat="1" applyFont="1" applyFill="1" applyBorder="1" applyAlignment="1">
      <alignment horizontal="left" vertical="center"/>
    </xf>
    <xf numFmtId="0" fontId="10" fillId="0" borderId="42" xfId="9" applyNumberFormat="1" applyFont="1" applyFill="1" applyBorder="1" applyAlignment="1">
      <alignment horizontal="left" vertical="center"/>
    </xf>
    <xf numFmtId="167" fontId="10" fillId="0" borderId="42" xfId="1" applyFont="1" applyFill="1" applyBorder="1" applyAlignment="1">
      <alignment horizontal="left" vertical="center"/>
    </xf>
    <xf numFmtId="165" fontId="5" fillId="0" borderId="42" xfId="0" applyNumberFormat="1" applyFont="1" applyFill="1" applyBorder="1" applyAlignment="1">
      <alignment horizontal="right" vertical="center"/>
    </xf>
    <xf numFmtId="39" fontId="6" fillId="0" borderId="42" xfId="1" applyNumberFormat="1" applyFont="1" applyFill="1" applyBorder="1" applyAlignment="1">
      <alignment horizontal="left" vertical="center"/>
    </xf>
    <xf numFmtId="0" fontId="5" fillId="0" borderId="52" xfId="0" applyFont="1" applyFill="1" applyBorder="1" applyAlignment="1">
      <alignment horizontal="left" vertical="center"/>
    </xf>
    <xf numFmtId="39" fontId="5" fillId="0" borderId="6" xfId="1" applyNumberFormat="1" applyFont="1" applyFill="1" applyBorder="1" applyAlignment="1">
      <alignment horizontal="right" vertical="center"/>
    </xf>
    <xf numFmtId="49" fontId="5" fillId="0" borderId="39" xfId="0" applyNumberFormat="1" applyFont="1" applyFill="1" applyBorder="1" applyAlignment="1">
      <alignment horizontal="center" vertical="center" wrapText="1"/>
    </xf>
    <xf numFmtId="49" fontId="5" fillId="0" borderId="39" xfId="0" applyNumberFormat="1" applyFont="1" applyFill="1" applyBorder="1" applyAlignment="1">
      <alignment horizontal="left" vertical="center"/>
    </xf>
    <xf numFmtId="49" fontId="5" fillId="0" borderId="57" xfId="0" applyNumberFormat="1" applyFont="1" applyFill="1" applyBorder="1" applyAlignment="1">
      <alignment horizontal="left" vertical="center"/>
    </xf>
    <xf numFmtId="4" fontId="5" fillId="0" borderId="54" xfId="0" applyNumberFormat="1" applyFont="1" applyFill="1" applyBorder="1" applyAlignment="1">
      <alignment horizontal="center" vertical="center" wrapText="1"/>
    </xf>
    <xf numFmtId="0" fontId="13" fillId="0" borderId="53" xfId="0" applyFont="1" applyFill="1" applyBorder="1" applyAlignment="1">
      <alignment horizontal="left" vertical="center"/>
    </xf>
    <xf numFmtId="49" fontId="12" fillId="0" borderId="53" xfId="0" applyNumberFormat="1" applyFont="1" applyFill="1" applyBorder="1" applyAlignment="1">
      <alignment horizontal="left" vertical="center"/>
    </xf>
    <xf numFmtId="49" fontId="12" fillId="0" borderId="54" xfId="0" applyNumberFormat="1" applyFont="1" applyFill="1" applyBorder="1" applyAlignment="1">
      <alignment horizontal="left" vertical="center"/>
    </xf>
    <xf numFmtId="49" fontId="13" fillId="0" borderId="53" xfId="0" applyNumberFormat="1" applyFont="1" applyFill="1" applyBorder="1" applyAlignment="1">
      <alignment horizontal="left" vertical="center"/>
    </xf>
    <xf numFmtId="49" fontId="13" fillId="0" borderId="55" xfId="0" applyNumberFormat="1" applyFont="1" applyFill="1" applyBorder="1" applyAlignment="1">
      <alignment horizontal="left" vertical="center"/>
    </xf>
    <xf numFmtId="49" fontId="13" fillId="0" borderId="55" xfId="4" applyNumberFormat="1" applyFont="1" applyFill="1" applyBorder="1" applyAlignment="1">
      <alignment horizontal="left" vertical="center"/>
    </xf>
    <xf numFmtId="39" fontId="13" fillId="0" borderId="55" xfId="1" applyNumberFormat="1" applyFont="1" applyFill="1" applyBorder="1" applyAlignment="1">
      <alignment horizontal="left" vertical="center"/>
    </xf>
    <xf numFmtId="39" fontId="13" fillId="0" borderId="53" xfId="1" applyNumberFormat="1" applyFont="1" applyFill="1" applyBorder="1" applyAlignment="1">
      <alignment horizontal="left" vertical="center"/>
    </xf>
    <xf numFmtId="165" fontId="13" fillId="0" borderId="53" xfId="1" applyNumberFormat="1" applyFont="1" applyFill="1" applyBorder="1" applyAlignment="1">
      <alignment horizontal="left" vertical="center"/>
    </xf>
    <xf numFmtId="0" fontId="13" fillId="0" borderId="54" xfId="0" applyFont="1" applyFill="1" applyBorder="1" applyAlignment="1">
      <alignment horizontal="left" vertical="center"/>
    </xf>
    <xf numFmtId="49" fontId="5" fillId="0" borderId="56" xfId="0" applyNumberFormat="1" applyFont="1" applyFill="1" applyBorder="1" applyAlignment="1">
      <alignment horizontal="center" vertical="center" wrapText="1"/>
    </xf>
    <xf numFmtId="49" fontId="5" fillId="0" borderId="53" xfId="0" applyNumberFormat="1" applyFont="1" applyFill="1" applyBorder="1" applyAlignment="1">
      <alignment horizontal="left" vertical="center" wrapText="1"/>
    </xf>
    <xf numFmtId="0" fontId="14" fillId="0" borderId="53" xfId="0" applyFont="1" applyFill="1" applyBorder="1" applyAlignment="1">
      <alignment horizontal="center" vertical="center" wrapText="1"/>
    </xf>
    <xf numFmtId="0" fontId="14" fillId="0" borderId="53" xfId="0" applyFont="1" applyFill="1" applyBorder="1" applyAlignment="1">
      <alignment horizontal="left" vertical="center" wrapText="1"/>
    </xf>
    <xf numFmtId="49" fontId="5" fillId="0" borderId="53" xfId="0" applyNumberFormat="1" applyFont="1" applyFill="1" applyBorder="1" applyAlignment="1">
      <alignment vertical="center" wrapText="1"/>
    </xf>
    <xf numFmtId="49" fontId="5" fillId="0" borderId="53"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 fontId="5" fillId="0" borderId="53" xfId="0" applyNumberFormat="1" applyFont="1" applyFill="1" applyBorder="1" applyAlignment="1">
      <alignment horizontal="center" vertical="center" wrapText="1"/>
    </xf>
    <xf numFmtId="49" fontId="5" fillId="0" borderId="53" xfId="4" applyNumberFormat="1" applyFont="1" applyFill="1" applyBorder="1" applyAlignment="1">
      <alignment horizontal="center" vertical="center" wrapText="1"/>
    </xf>
    <xf numFmtId="4" fontId="5" fillId="0" borderId="55" xfId="0" applyNumberFormat="1" applyFont="1" applyFill="1" applyBorder="1" applyAlignment="1">
      <alignment horizontal="center" vertical="center" wrapText="1"/>
    </xf>
    <xf numFmtId="4" fontId="5" fillId="0" borderId="56" xfId="0" applyNumberFormat="1" applyFont="1" applyFill="1" applyBorder="1" applyAlignment="1">
      <alignment horizontal="left" vertical="center"/>
    </xf>
    <xf numFmtId="4" fontId="5" fillId="0" borderId="53" xfId="0" applyNumberFormat="1" applyFont="1" applyFill="1" applyBorder="1" applyAlignment="1">
      <alignment horizontal="left" vertical="center"/>
    </xf>
    <xf numFmtId="0" fontId="5" fillId="0" borderId="53" xfId="0" applyFont="1" applyFill="1" applyBorder="1" applyAlignment="1">
      <alignment horizontal="left" vertical="center"/>
    </xf>
    <xf numFmtId="49" fontId="5" fillId="0" borderId="53" xfId="0" applyNumberFormat="1" applyFont="1" applyFill="1" applyBorder="1" applyAlignment="1">
      <alignment horizontal="left" vertical="center"/>
    </xf>
    <xf numFmtId="49" fontId="5" fillId="0" borderId="53" xfId="4" applyNumberFormat="1" applyFont="1" applyFill="1" applyBorder="1" applyAlignment="1">
      <alignment horizontal="left" vertical="center"/>
    </xf>
    <xf numFmtId="1" fontId="5" fillId="0" borderId="53" xfId="0" applyNumberFormat="1" applyFont="1" applyFill="1" applyBorder="1" applyAlignment="1">
      <alignment horizontal="left" vertical="center"/>
    </xf>
    <xf numFmtId="167" fontId="5" fillId="0" borderId="53" xfId="1" applyFont="1" applyFill="1" applyBorder="1" applyAlignment="1">
      <alignment horizontal="left" vertical="center"/>
    </xf>
    <xf numFmtId="4" fontId="5" fillId="0" borderId="53" xfId="0" applyNumberFormat="1" applyFont="1" applyFill="1" applyBorder="1" applyAlignment="1">
      <alignment horizontal="right" vertical="center"/>
    </xf>
    <xf numFmtId="4" fontId="5" fillId="0" borderId="53" xfId="1" applyNumberFormat="1" applyFont="1" applyFill="1" applyBorder="1" applyAlignment="1">
      <alignment horizontal="right" vertical="center"/>
    </xf>
    <xf numFmtId="2" fontId="5" fillId="0" borderId="53" xfId="1" applyNumberFormat="1" applyFont="1" applyFill="1" applyBorder="1" applyAlignment="1">
      <alignment horizontal="left" vertical="center"/>
    </xf>
    <xf numFmtId="49" fontId="5" fillId="0" borderId="54" xfId="0" applyNumberFormat="1" applyFont="1" applyFill="1" applyBorder="1" applyAlignment="1">
      <alignment horizontal="left" vertical="center"/>
    </xf>
    <xf numFmtId="49" fontId="5" fillId="0" borderId="39" xfId="0" applyNumberFormat="1" applyFont="1" applyFill="1" applyBorder="1" applyAlignment="1">
      <alignment horizontal="left" vertical="center" wrapText="1"/>
    </xf>
    <xf numFmtId="49" fontId="13" fillId="0" borderId="58" xfId="0" applyNumberFormat="1" applyFont="1" applyFill="1" applyBorder="1" applyAlignment="1">
      <alignment horizontal="left" vertical="center" wrapText="1"/>
    </xf>
    <xf numFmtId="1" fontId="5" fillId="0" borderId="39" xfId="0" applyNumberFormat="1" applyFont="1" applyFill="1" applyBorder="1" applyAlignment="1">
      <alignment horizontal="left" vertical="center" wrapText="1"/>
    </xf>
    <xf numFmtId="49" fontId="5" fillId="0" borderId="46" xfId="0" applyNumberFormat="1" applyFont="1" applyFill="1" applyBorder="1" applyAlignment="1">
      <alignment horizontal="left" vertical="center" wrapText="1"/>
    </xf>
    <xf numFmtId="4" fontId="5" fillId="0" borderId="39" xfId="0" applyNumberFormat="1" applyFont="1" applyFill="1" applyBorder="1" applyAlignment="1">
      <alignment horizontal="left" vertical="center" wrapText="1"/>
    </xf>
    <xf numFmtId="49" fontId="5" fillId="0" borderId="39" xfId="4" applyNumberFormat="1" applyFont="1" applyFill="1" applyBorder="1" applyAlignment="1">
      <alignment horizontal="left" vertical="center"/>
    </xf>
    <xf numFmtId="49" fontId="5" fillId="0" borderId="45" xfId="4" applyNumberFormat="1" applyFont="1" applyFill="1" applyBorder="1" applyAlignment="1">
      <alignment horizontal="left" vertical="center"/>
    </xf>
    <xf numFmtId="0" fontId="6" fillId="0" borderId="0" xfId="0" applyFont="1" applyFill="1" applyAlignment="1">
      <alignment horizontal="left" vertical="center"/>
    </xf>
    <xf numFmtId="4" fontId="5" fillId="0" borderId="39" xfId="0" applyNumberFormat="1" applyFont="1" applyFill="1" applyBorder="1" applyAlignment="1">
      <alignment horizontal="left" vertical="center"/>
    </xf>
    <xf numFmtId="1" fontId="5" fillId="0" borderId="39" xfId="0" applyNumberFormat="1" applyFont="1" applyFill="1" applyBorder="1" applyAlignment="1">
      <alignment horizontal="left" vertical="center"/>
    </xf>
    <xf numFmtId="167" fontId="5" fillId="0" borderId="39" xfId="1" applyFont="1" applyFill="1" applyBorder="1" applyAlignment="1">
      <alignment horizontal="left" vertical="center"/>
    </xf>
    <xf numFmtId="0" fontId="5" fillId="0" borderId="39" xfId="0" applyFont="1" applyFill="1" applyBorder="1" applyAlignment="1">
      <alignment horizontal="left" vertical="center" wrapText="1"/>
    </xf>
    <xf numFmtId="167" fontId="5" fillId="0" borderId="39" xfId="1" applyFont="1" applyFill="1" applyBorder="1" applyAlignment="1">
      <alignment vertical="center"/>
    </xf>
    <xf numFmtId="49" fontId="6" fillId="0" borderId="39" xfId="0" applyNumberFormat="1" applyFont="1" applyFill="1" applyBorder="1" applyAlignment="1">
      <alignment horizontal="left" vertical="center"/>
    </xf>
    <xf numFmtId="0" fontId="6" fillId="0" borderId="39" xfId="0" applyFont="1" applyFill="1" applyBorder="1" applyAlignment="1">
      <alignment horizontal="left"/>
    </xf>
    <xf numFmtId="0" fontId="13" fillId="0" borderId="59" xfId="0" applyFont="1" applyFill="1" applyBorder="1" applyAlignment="1">
      <alignment vertical="top" wrapText="1"/>
    </xf>
    <xf numFmtId="49" fontId="6" fillId="0" borderId="39" xfId="0" applyNumberFormat="1" applyFont="1" applyFill="1" applyBorder="1" applyAlignment="1">
      <alignment horizontal="left" vertical="center" wrapText="1"/>
    </xf>
    <xf numFmtId="1" fontId="6" fillId="0" borderId="39" xfId="0" applyNumberFormat="1" applyFont="1" applyFill="1" applyBorder="1" applyAlignment="1">
      <alignment horizontal="left" vertical="center"/>
    </xf>
    <xf numFmtId="4" fontId="6" fillId="0" borderId="39" xfId="0" applyNumberFormat="1" applyFont="1" applyFill="1" applyBorder="1" applyAlignment="1">
      <alignment horizontal="left" vertical="center"/>
    </xf>
    <xf numFmtId="168" fontId="6" fillId="0" borderId="39" xfId="0" applyNumberFormat="1" applyFont="1" applyFill="1" applyBorder="1" applyAlignment="1">
      <alignment horizontal="left" vertical="center"/>
    </xf>
    <xf numFmtId="2" fontId="6" fillId="0" borderId="39" xfId="0" applyNumberFormat="1" applyFont="1" applyFill="1" applyBorder="1" applyAlignment="1">
      <alignment horizontal="left" vertical="center"/>
    </xf>
    <xf numFmtId="49" fontId="6" fillId="0" borderId="45" xfId="0" applyNumberFormat="1" applyFont="1" applyFill="1" applyBorder="1" applyAlignment="1">
      <alignment horizontal="left" vertical="center" wrapText="1"/>
    </xf>
    <xf numFmtId="49" fontId="6" fillId="0" borderId="45" xfId="0" applyNumberFormat="1" applyFont="1" applyFill="1" applyBorder="1" applyAlignment="1">
      <alignment horizontal="left" vertical="center"/>
    </xf>
    <xf numFmtId="0" fontId="6" fillId="0" borderId="0" xfId="0" applyFont="1" applyFill="1" applyAlignment="1">
      <alignment horizontal="left"/>
    </xf>
    <xf numFmtId="0" fontId="5" fillId="0" borderId="6" xfId="0" applyFont="1" applyFill="1" applyBorder="1" applyAlignment="1">
      <alignment horizontal="left" vertical="center" wrapText="1"/>
    </xf>
    <xf numFmtId="167" fontId="5" fillId="0" borderId="6" xfId="1" applyFont="1" applyFill="1" applyBorder="1" applyAlignment="1">
      <alignment vertical="center"/>
    </xf>
    <xf numFmtId="0" fontId="5" fillId="0" borderId="6" xfId="0" applyFont="1" applyFill="1" applyBorder="1" applyAlignment="1">
      <alignment vertical="center"/>
    </xf>
    <xf numFmtId="0" fontId="6" fillId="0" borderId="6" xfId="0" applyFont="1" applyFill="1" applyBorder="1" applyAlignment="1">
      <alignment vertical="center"/>
    </xf>
    <xf numFmtId="0" fontId="5" fillId="0" borderId="59" xfId="0" applyFont="1" applyFill="1" applyBorder="1" applyAlignment="1">
      <alignment vertical="center"/>
    </xf>
    <xf numFmtId="49" fontId="13" fillId="0" borderId="58" xfId="0" applyNumberFormat="1" applyFont="1" applyFill="1" applyBorder="1" applyAlignment="1">
      <alignment vertical="center" wrapText="1"/>
    </xf>
    <xf numFmtId="1" fontId="5" fillId="0" borderId="53" xfId="0" applyNumberFormat="1" applyFont="1" applyFill="1" applyBorder="1" applyAlignment="1">
      <alignment vertical="center" wrapText="1"/>
    </xf>
    <xf numFmtId="49" fontId="5" fillId="0" borderId="55" xfId="0" applyNumberFormat="1" applyFont="1" applyFill="1" applyBorder="1" applyAlignment="1">
      <alignment vertical="center" wrapText="1"/>
    </xf>
    <xf numFmtId="4" fontId="5" fillId="0" borderId="53" xfId="0" applyNumberFormat="1" applyFont="1" applyFill="1" applyBorder="1" applyAlignment="1">
      <alignment vertical="center" wrapText="1"/>
    </xf>
    <xf numFmtId="49" fontId="5" fillId="0" borderId="53" xfId="4" applyNumberFormat="1" applyFont="1" applyFill="1" applyBorder="1" applyAlignment="1">
      <alignment vertical="center"/>
    </xf>
    <xf numFmtId="49" fontId="5" fillId="0" borderId="54" xfId="4" applyNumberFormat="1" applyFont="1" applyFill="1" applyBorder="1" applyAlignment="1">
      <alignment vertical="center"/>
    </xf>
    <xf numFmtId="0" fontId="6" fillId="0" borderId="53"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49" fontId="5" fillId="0" borderId="6" xfId="0" applyNumberFormat="1" applyFont="1" applyFill="1" applyBorder="1" applyAlignment="1">
      <alignment horizontal="left" vertical="center" wrapText="1"/>
    </xf>
    <xf numFmtId="49" fontId="12" fillId="0" borderId="6" xfId="0" applyNumberFormat="1" applyFont="1" applyFill="1" applyBorder="1" applyAlignment="1">
      <alignment horizontal="left" vertical="center"/>
    </xf>
    <xf numFmtId="0" fontId="6" fillId="0" borderId="6" xfId="0" applyFont="1" applyFill="1" applyBorder="1" applyAlignment="1">
      <alignment horizontal="left" vertical="center" wrapText="1"/>
    </xf>
    <xf numFmtId="167" fontId="5" fillId="0" borderId="6" xfId="1" applyFont="1" applyFill="1" applyBorder="1" applyAlignment="1">
      <alignment horizontal="left" vertical="center" wrapText="1"/>
    </xf>
    <xf numFmtId="170" fontId="5" fillId="0" borderId="6" xfId="1" applyNumberFormat="1" applyFont="1" applyFill="1" applyBorder="1" applyAlignment="1">
      <alignment horizontal="left" vertical="center" wrapText="1"/>
    </xf>
    <xf numFmtId="49" fontId="12" fillId="0" borderId="0" xfId="0" applyNumberFormat="1" applyFont="1" applyFill="1" applyAlignment="1">
      <alignment horizontal="left" vertical="center"/>
    </xf>
    <xf numFmtId="49" fontId="5" fillId="4" borderId="6" xfId="0" applyNumberFormat="1" applyFont="1" applyFill="1" applyBorder="1" applyAlignment="1">
      <alignment horizontal="left" vertical="center" wrapText="1"/>
    </xf>
    <xf numFmtId="49" fontId="12" fillId="4" borderId="6" xfId="0" applyNumberFormat="1" applyFont="1" applyFill="1" applyBorder="1" applyAlignment="1">
      <alignment horizontal="left" vertical="center"/>
    </xf>
    <xf numFmtId="0" fontId="13" fillId="4" borderId="6" xfId="0" applyFont="1" applyFill="1" applyBorder="1" applyAlignment="1">
      <alignment horizontal="left" vertical="center"/>
    </xf>
    <xf numFmtId="0" fontId="6" fillId="4" borderId="6" xfId="0" applyFont="1" applyFill="1" applyBorder="1" applyAlignment="1">
      <alignment horizontal="left" vertical="center" wrapText="1"/>
    </xf>
    <xf numFmtId="49" fontId="5" fillId="3" borderId="6" xfId="0" applyNumberFormat="1" applyFont="1" applyFill="1" applyBorder="1" applyAlignment="1">
      <alignment horizontal="left" vertical="center" wrapText="1"/>
    </xf>
    <xf numFmtId="167" fontId="5" fillId="4" borderId="6" xfId="1" applyFont="1" applyFill="1" applyBorder="1" applyAlignment="1">
      <alignment horizontal="left" vertical="center" wrapText="1"/>
    </xf>
    <xf numFmtId="170" fontId="5" fillId="4" borderId="6" xfId="1" applyNumberFormat="1" applyFont="1" applyFill="1" applyBorder="1" applyAlignment="1">
      <alignment horizontal="left" vertical="center" wrapText="1"/>
    </xf>
    <xf numFmtId="167" fontId="10" fillId="3" borderId="6" xfId="1" applyFont="1" applyFill="1" applyBorder="1" applyAlignment="1">
      <alignment horizontal="left" vertical="center"/>
    </xf>
    <xf numFmtId="0" fontId="6" fillId="4" borderId="6" xfId="0" applyFont="1" applyFill="1" applyBorder="1" applyAlignment="1">
      <alignment horizontal="left" vertical="center"/>
    </xf>
    <xf numFmtId="0" fontId="5" fillId="4" borderId="51" xfId="0" applyFont="1" applyFill="1" applyBorder="1" applyAlignment="1">
      <alignment horizontal="left" vertical="center"/>
    </xf>
    <xf numFmtId="0" fontId="10" fillId="4" borderId="50" xfId="9" applyNumberFormat="1" applyFont="1" applyFill="1" applyBorder="1" applyAlignment="1">
      <alignment horizontal="left" vertical="center"/>
    </xf>
    <xf numFmtId="0" fontId="10" fillId="4" borderId="6" xfId="9" applyNumberFormat="1" applyFont="1" applyFill="1" applyBorder="1" applyAlignment="1">
      <alignment horizontal="left" vertical="center"/>
    </xf>
    <xf numFmtId="49" fontId="5" fillId="4" borderId="6" xfId="9" applyNumberFormat="1" applyFont="1" applyFill="1" applyBorder="1" applyAlignment="1">
      <alignment horizontal="left" vertical="center"/>
    </xf>
    <xf numFmtId="49" fontId="5" fillId="4" borderId="6" xfId="4" applyNumberFormat="1" applyFont="1" applyFill="1" applyBorder="1" applyAlignment="1">
      <alignment horizontal="left" vertical="center"/>
    </xf>
    <xf numFmtId="49" fontId="5" fillId="4" borderId="6" xfId="7" applyNumberFormat="1" applyFont="1" applyFill="1" applyBorder="1" applyAlignment="1">
      <alignment horizontal="left" vertical="center"/>
    </xf>
    <xf numFmtId="0" fontId="5" fillId="4" borderId="6" xfId="7" applyFont="1" applyFill="1" applyBorder="1" applyAlignment="1">
      <alignment horizontal="left" vertical="center"/>
    </xf>
    <xf numFmtId="166" fontId="5" fillId="4" borderId="6" xfId="8" applyNumberFormat="1" applyFont="1" applyFill="1" applyBorder="1" applyAlignment="1">
      <alignment horizontal="left" vertical="center"/>
    </xf>
    <xf numFmtId="167" fontId="10" fillId="4" borderId="6" xfId="1" applyFont="1" applyFill="1" applyBorder="1" applyAlignment="1">
      <alignment horizontal="left" vertical="center"/>
    </xf>
    <xf numFmtId="165" fontId="5" fillId="3" borderId="6" xfId="0" applyNumberFormat="1" applyFont="1" applyFill="1" applyBorder="1" applyAlignment="1">
      <alignment horizontal="right" vertical="center"/>
    </xf>
    <xf numFmtId="39" fontId="6" fillId="4" borderId="6" xfId="1" applyNumberFormat="1" applyFont="1" applyFill="1" applyBorder="1" applyAlignment="1">
      <alignment horizontal="left" vertical="center"/>
    </xf>
    <xf numFmtId="165" fontId="6" fillId="4" borderId="6" xfId="1" applyNumberFormat="1" applyFont="1" applyFill="1" applyBorder="1" applyAlignment="1">
      <alignment horizontal="left" vertical="center"/>
    </xf>
    <xf numFmtId="165" fontId="6" fillId="3" borderId="6" xfId="1" applyNumberFormat="1" applyFont="1" applyFill="1" applyBorder="1" applyAlignment="1">
      <alignment horizontal="left" vertical="center"/>
    </xf>
    <xf numFmtId="39" fontId="6" fillId="3" borderId="6" xfId="1" applyNumberFormat="1" applyFont="1" applyFill="1" applyBorder="1" applyAlignment="1">
      <alignment horizontal="left" vertical="center"/>
    </xf>
    <xf numFmtId="0" fontId="5" fillId="4" borderId="6" xfId="0" applyNumberFormat="1" applyFont="1" applyFill="1" applyBorder="1" applyAlignment="1">
      <alignment horizontal="left" vertical="center"/>
    </xf>
    <xf numFmtId="49" fontId="5" fillId="4" borderId="6" xfId="0" applyNumberFormat="1" applyFont="1" applyFill="1" applyBorder="1" applyAlignment="1">
      <alignment horizontal="left" vertical="center"/>
    </xf>
    <xf numFmtId="49" fontId="5" fillId="4" borderId="45" xfId="4" applyNumberFormat="1" applyFont="1" applyFill="1" applyBorder="1" applyAlignment="1">
      <alignment horizontal="left" vertical="center"/>
    </xf>
  </cellXfs>
  <cellStyles count="12">
    <cellStyle name="Обычный" xfId="0" builtinId="0"/>
    <cellStyle name="Обычный 10 2" xfId="11"/>
    <cellStyle name="Обычный 142" xfId="6"/>
    <cellStyle name="Обычный 16" xfId="5"/>
    <cellStyle name="Обычный 2" xfId="8"/>
    <cellStyle name="Обычный 2 2" xfId="2"/>
    <cellStyle name="Обычный 3" xfId="9"/>
    <cellStyle name="Обычный 3 2" xfId="10"/>
    <cellStyle name="Обычный 5" xfId="7"/>
    <cellStyle name="Обычный_Лист1" xfId="4"/>
    <cellStyle name="Стиль 1" xfId="3"/>
    <cellStyle name="Финансовый" xfId="1" builtinId="3"/>
  </cellStyles>
  <dxfs count="10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Tuleushov\Desktop\&#1055;&#1088;&#1086;&#1095;&#1077;&#1077;\&#1052;&#1086;&#1080;%20&#1079;&#1072;&#1082;&#1091;&#1087;&#1082;&#1080;\2020\&#1087;&#1088;&#1080;&#1083;&#1086;&#1078;&#1077;&#1085;&#1080;&#1077;%201-1%20&#1082;%20&#1057;&#1047;%20&#1087;&#1086;%20&#1087;&#1077;&#1088;&#1077;&#1095;&#1085;&#1102;%202020%2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sheetData>
      <sheetData sheetId="3">
        <row r="4">
          <cell r="A4" t="str">
            <v>ОТ</v>
          </cell>
        </row>
      </sheetData>
      <sheetData sheetId="4">
        <row r="3">
          <cell r="A3" t="str">
            <v>137-1</v>
          </cell>
        </row>
      </sheetData>
      <sheetData sheetId="5" refreshError="1"/>
      <sheetData sheetId="6" refreshError="1"/>
      <sheetData sheetId="7">
        <row r="4">
          <cell r="A4" t="str">
            <v>EXW</v>
          </cell>
        </row>
      </sheetData>
      <sheetData sheetId="8">
        <row r="2">
          <cell r="B2" t="str">
            <v>Календарные</v>
          </cell>
        </row>
        <row r="3">
          <cell r="B3" t="str">
            <v>Рабочие</v>
          </cell>
        </row>
      </sheetData>
      <sheetData sheetId="9" refreshError="1"/>
      <sheetData sheetId="10" refreshError="1"/>
      <sheetData sheetId="11">
        <row r="3">
          <cell r="B3" t="str">
            <v>С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59"/>
  <sheetViews>
    <sheetView tabSelected="1" zoomScale="70" zoomScaleNormal="70" workbookViewId="0">
      <pane ySplit="23" topLeftCell="A336" activePane="bottomLeft" state="frozen"/>
      <selection activeCell="A11" sqref="A11"/>
      <selection pane="bottomLeft" activeCell="AD19" sqref="AD19"/>
    </sheetView>
  </sheetViews>
  <sheetFormatPr defaultRowHeight="12.95" customHeight="1" x14ac:dyDescent="0.25"/>
  <cols>
    <col min="1" max="1" width="8" style="20" customWidth="1"/>
    <col min="2" max="2" width="11.85546875" style="20" customWidth="1"/>
    <col min="3" max="3" width="10.85546875" style="20" customWidth="1"/>
    <col min="4" max="4" width="11" style="20" customWidth="1"/>
    <col min="5" max="5" width="7.7109375" style="20" hidden="1" customWidth="1"/>
    <col min="6" max="6" width="17.42578125" style="20" customWidth="1"/>
    <col min="7" max="8" width="19.5703125" style="20" customWidth="1"/>
    <col min="9" max="9" width="5" style="20" customWidth="1"/>
    <col min="10" max="10" width="10.140625" style="20" customWidth="1"/>
    <col min="11" max="11" width="16.5703125" style="20" customWidth="1"/>
    <col min="12" max="12" width="4" style="20" customWidth="1"/>
    <col min="13" max="13" width="10.85546875" style="20" customWidth="1"/>
    <col min="14" max="14" width="22.85546875" style="20" customWidth="1"/>
    <col min="15" max="15" width="8.140625" style="20" customWidth="1"/>
    <col min="16" max="16" width="8" style="20" customWidth="1"/>
    <col min="17" max="17" width="11" style="20" customWidth="1"/>
    <col min="18" max="18" width="21.7109375" style="20" customWidth="1"/>
    <col min="19" max="19" width="6.85546875" style="20" customWidth="1"/>
    <col min="20" max="20" width="7.5703125" style="20" customWidth="1"/>
    <col min="21" max="21" width="8" style="20" customWidth="1"/>
    <col min="22" max="22" width="8.140625" style="20" customWidth="1"/>
    <col min="23" max="23" width="5.28515625" style="20" customWidth="1"/>
    <col min="24" max="24" width="5" style="20" customWidth="1"/>
    <col min="25" max="25" width="5.42578125" style="20" customWidth="1"/>
    <col min="26" max="26" width="3.85546875" style="20" customWidth="1"/>
    <col min="27" max="27" width="7" style="20" customWidth="1"/>
    <col min="28" max="28" width="16.28515625" style="20" customWidth="1"/>
    <col min="29" max="29" width="24.42578125" style="20" customWidth="1"/>
    <col min="30" max="30" width="24" style="20" customWidth="1"/>
    <col min="31" max="31" width="23.42578125" style="20" customWidth="1"/>
    <col min="32" max="32" width="19" style="20" customWidth="1"/>
    <col min="33" max="33" width="21" style="20" customWidth="1"/>
    <col min="34" max="34" width="25.7109375" style="20" customWidth="1"/>
    <col min="35" max="35" width="22.42578125" style="20" customWidth="1"/>
    <col min="36" max="36" width="23.7109375" style="20" customWidth="1"/>
    <col min="37" max="37" width="20.85546875" style="20" customWidth="1"/>
    <col min="38" max="38" width="25.7109375" style="20" customWidth="1"/>
    <col min="39" max="39" width="25.28515625" style="20" customWidth="1"/>
    <col min="40" max="40" width="23.5703125" style="20" customWidth="1"/>
    <col min="41" max="43" width="28.140625" style="20" customWidth="1"/>
    <col min="44" max="44" width="21.42578125" style="20" customWidth="1"/>
    <col min="45" max="45" width="18.5703125" style="20" customWidth="1"/>
    <col min="46" max="46" width="23.85546875" style="20" customWidth="1"/>
    <col min="47" max="47" width="26.7109375" style="20" customWidth="1"/>
    <col min="48" max="48" width="14" style="50" customWidth="1"/>
    <col min="49" max="50" width="28.140625" style="50" customWidth="1"/>
    <col min="51" max="51" width="18.5703125" style="20" customWidth="1"/>
    <col min="52" max="52" width="3.140625" style="20" customWidth="1"/>
    <col min="53" max="53" width="71.7109375" style="20" customWidth="1"/>
    <col min="54" max="61" width="3.140625" style="20" customWidth="1"/>
    <col min="62" max="62" width="2.7109375" style="20" customWidth="1"/>
    <col min="63" max="63" width="15.7109375" style="20" customWidth="1"/>
    <col min="64" max="244" width="9.140625" style="20"/>
    <col min="245" max="245" width="7.42578125" style="20" customWidth="1"/>
    <col min="246" max="246" width="20.28515625" style="20" customWidth="1"/>
    <col min="247" max="247" width="24.7109375" style="20" customWidth="1"/>
    <col min="248" max="248" width="35.7109375" style="20" customWidth="1"/>
    <col min="249" max="249" width="5" style="20" customWidth="1"/>
    <col min="250" max="250" width="12.85546875" style="20" customWidth="1"/>
    <col min="251" max="251" width="10.7109375" style="20" customWidth="1"/>
    <col min="252" max="252" width="7" style="20" customWidth="1"/>
    <col min="253" max="253" width="12.28515625" style="20" customWidth="1"/>
    <col min="254" max="254" width="10.7109375" style="20" customWidth="1"/>
    <col min="255" max="255" width="10.85546875" style="20" customWidth="1"/>
    <col min="256" max="256" width="8.85546875" style="20" customWidth="1"/>
    <col min="257" max="257" width="13.85546875" style="20" customWidth="1"/>
    <col min="258" max="258" width="20.42578125" style="20" customWidth="1"/>
    <col min="259" max="259" width="12.28515625" style="20" customWidth="1"/>
    <col min="260" max="260" width="19.28515625" style="20" customWidth="1"/>
    <col min="261" max="261" width="11.85546875" style="20" customWidth="1"/>
    <col min="262" max="262" width="9.140625" style="20" customWidth="1"/>
    <col min="263" max="263" width="13.42578125" style="20" customWidth="1"/>
    <col min="264" max="264" width="15.28515625" style="20" customWidth="1"/>
    <col min="265" max="265" width="15.42578125" style="20" customWidth="1"/>
    <col min="266" max="267" width="14.42578125" style="20" customWidth="1"/>
    <col min="268" max="268" width="5" style="20" customWidth="1"/>
    <col min="269" max="271" width="15.140625" style="20" customWidth="1"/>
    <col min="272" max="272" width="4.28515625" style="20" customWidth="1"/>
    <col min="273" max="273" width="16" style="20" customWidth="1"/>
    <col min="274" max="274" width="17.140625" style="20" customWidth="1"/>
    <col min="275" max="275" width="18.28515625" style="20" customWidth="1"/>
    <col min="276" max="276" width="4.85546875" style="20" customWidth="1"/>
    <col min="277" max="277" width="16" style="20" customWidth="1"/>
    <col min="278" max="278" width="17.140625" style="20" customWidth="1"/>
    <col min="279" max="279" width="18.28515625" style="20" customWidth="1"/>
    <col min="280" max="280" width="13.7109375" style="20" customWidth="1"/>
    <col min="281" max="281" width="16" style="20" customWidth="1"/>
    <col min="282" max="282" width="17.140625" style="20" customWidth="1"/>
    <col min="283" max="283" width="18.28515625" style="20" customWidth="1"/>
    <col min="284" max="284" width="13.7109375" style="20" customWidth="1"/>
    <col min="285" max="285" width="16" style="20" customWidth="1"/>
    <col min="286" max="286" width="17.140625" style="20" customWidth="1"/>
    <col min="287" max="287" width="18.28515625" style="20" customWidth="1"/>
    <col min="288" max="288" width="13.7109375" style="20" customWidth="1"/>
    <col min="289" max="289" width="16" style="20" customWidth="1"/>
    <col min="290" max="290" width="17.140625" style="20" customWidth="1"/>
    <col min="291" max="294" width="18.28515625" style="20" customWidth="1"/>
    <col min="295" max="295" width="15" style="20" customWidth="1"/>
    <col min="296" max="296" width="15.7109375" style="20" customWidth="1"/>
    <col min="297" max="297" width="49" style="20" customWidth="1"/>
    <col min="298" max="298" width="19.42578125" style="20" customWidth="1"/>
    <col min="299" max="299" width="14.5703125" style="20" customWidth="1"/>
    <col min="300" max="300" width="12.28515625" style="20" customWidth="1"/>
    <col min="301" max="301" width="14.5703125" style="20" customWidth="1"/>
    <col min="302" max="302" width="11.7109375" style="20" customWidth="1"/>
    <col min="303" max="303" width="14" style="20" customWidth="1"/>
    <col min="304" max="304" width="20.5703125" style="20" customWidth="1"/>
    <col min="305" max="305" width="11.7109375" style="20" customWidth="1"/>
    <col min="306" max="306" width="10.85546875" style="20" customWidth="1"/>
    <col min="307" max="500" width="9.140625" style="20"/>
    <col min="501" max="501" width="7.42578125" style="20" customWidth="1"/>
    <col min="502" max="502" width="20.28515625" style="20" customWidth="1"/>
    <col min="503" max="503" width="24.7109375" style="20" customWidth="1"/>
    <col min="504" max="504" width="35.7109375" style="20" customWidth="1"/>
    <col min="505" max="505" width="5" style="20" customWidth="1"/>
    <col min="506" max="506" width="12.85546875" style="20" customWidth="1"/>
    <col min="507" max="507" width="10.7109375" style="20" customWidth="1"/>
    <col min="508" max="508" width="7" style="20" customWidth="1"/>
    <col min="509" max="509" width="12.28515625" style="20" customWidth="1"/>
    <col min="510" max="510" width="10.7109375" style="20" customWidth="1"/>
    <col min="511" max="511" width="10.85546875" style="20" customWidth="1"/>
    <col min="512" max="512" width="8.85546875" style="20" customWidth="1"/>
    <col min="513" max="513" width="13.85546875" style="20" customWidth="1"/>
    <col min="514" max="514" width="20.42578125" style="20" customWidth="1"/>
    <col min="515" max="515" width="12.28515625" style="20" customWidth="1"/>
    <col min="516" max="516" width="19.28515625" style="20" customWidth="1"/>
    <col min="517" max="517" width="11.85546875" style="20" customWidth="1"/>
    <col min="518" max="518" width="9.140625" style="20" customWidth="1"/>
    <col min="519" max="519" width="13.42578125" style="20" customWidth="1"/>
    <col min="520" max="520" width="15.28515625" style="20" customWidth="1"/>
    <col min="521" max="521" width="15.42578125" style="20" customWidth="1"/>
    <col min="522" max="523" width="14.42578125" style="20" customWidth="1"/>
    <col min="524" max="524" width="5" style="20" customWidth="1"/>
    <col min="525" max="527" width="15.140625" style="20" customWidth="1"/>
    <col min="528" max="528" width="4.28515625" style="20" customWidth="1"/>
    <col min="529" max="529" width="16" style="20" customWidth="1"/>
    <col min="530" max="530" width="17.140625" style="20" customWidth="1"/>
    <col min="531" max="531" width="18.28515625" style="20" customWidth="1"/>
    <col min="532" max="532" width="4.85546875" style="20" customWidth="1"/>
    <col min="533" max="533" width="16" style="20" customWidth="1"/>
    <col min="534" max="534" width="17.140625" style="20" customWidth="1"/>
    <col min="535" max="535" width="18.28515625" style="20" customWidth="1"/>
    <col min="536" max="536" width="13.7109375" style="20" customWidth="1"/>
    <col min="537" max="537" width="16" style="20" customWidth="1"/>
    <col min="538" max="538" width="17.140625" style="20" customWidth="1"/>
    <col min="539" max="539" width="18.28515625" style="20" customWidth="1"/>
    <col min="540" max="540" width="13.7109375" style="20" customWidth="1"/>
    <col min="541" max="541" width="16" style="20" customWidth="1"/>
    <col min="542" max="542" width="17.140625" style="20" customWidth="1"/>
    <col min="543" max="543" width="18.28515625" style="20" customWidth="1"/>
    <col min="544" max="544" width="13.7109375" style="20" customWidth="1"/>
    <col min="545" max="545" width="16" style="20" customWidth="1"/>
    <col min="546" max="546" width="17.140625" style="20" customWidth="1"/>
    <col min="547" max="550" width="18.28515625" style="20" customWidth="1"/>
    <col min="551" max="551" width="15" style="20" customWidth="1"/>
    <col min="552" max="552" width="15.7109375" style="20" customWidth="1"/>
    <col min="553" max="553" width="49" style="20" customWidth="1"/>
    <col min="554" max="554" width="19.42578125" style="20" customWidth="1"/>
    <col min="555" max="555" width="14.5703125" style="20" customWidth="1"/>
    <col min="556" max="556" width="12.28515625" style="20" customWidth="1"/>
    <col min="557" max="557" width="14.5703125" style="20" customWidth="1"/>
    <col min="558" max="558" width="11.7109375" style="20" customWidth="1"/>
    <col min="559" max="559" width="14" style="20" customWidth="1"/>
    <col min="560" max="560" width="20.5703125" style="20" customWidth="1"/>
    <col min="561" max="561" width="11.7109375" style="20" customWidth="1"/>
    <col min="562" max="562" width="10.85546875" style="20" customWidth="1"/>
    <col min="563" max="756" width="9.140625" style="20"/>
    <col min="757" max="757" width="7.42578125" style="20" customWidth="1"/>
    <col min="758" max="758" width="20.28515625" style="20" customWidth="1"/>
    <col min="759" max="759" width="24.7109375" style="20" customWidth="1"/>
    <col min="760" max="760" width="35.7109375" style="20" customWidth="1"/>
    <col min="761" max="761" width="5" style="20" customWidth="1"/>
    <col min="762" max="762" width="12.85546875" style="20" customWidth="1"/>
    <col min="763" max="763" width="10.7109375" style="20" customWidth="1"/>
    <col min="764" max="764" width="7" style="20" customWidth="1"/>
    <col min="765" max="765" width="12.28515625" style="20" customWidth="1"/>
    <col min="766" max="766" width="10.7109375" style="20" customWidth="1"/>
    <col min="767" max="767" width="10.85546875" style="20" customWidth="1"/>
    <col min="768" max="768" width="8.85546875" style="20" customWidth="1"/>
    <col min="769" max="769" width="13.85546875" style="20" customWidth="1"/>
    <col min="770" max="770" width="20.42578125" style="20" customWidth="1"/>
    <col min="771" max="771" width="12.28515625" style="20" customWidth="1"/>
    <col min="772" max="772" width="19.28515625" style="20" customWidth="1"/>
    <col min="773" max="773" width="11.85546875" style="20" customWidth="1"/>
    <col min="774" max="774" width="9.140625" style="20" customWidth="1"/>
    <col min="775" max="775" width="13.42578125" style="20" customWidth="1"/>
    <col min="776" max="776" width="15.28515625" style="20" customWidth="1"/>
    <col min="777" max="777" width="15.42578125" style="20" customWidth="1"/>
    <col min="778" max="779" width="14.42578125" style="20" customWidth="1"/>
    <col min="780" max="780" width="5" style="20" customWidth="1"/>
    <col min="781" max="783" width="15.140625" style="20" customWidth="1"/>
    <col min="784" max="784" width="4.28515625" style="20" customWidth="1"/>
    <col min="785" max="785" width="16" style="20" customWidth="1"/>
    <col min="786" max="786" width="17.140625" style="20" customWidth="1"/>
    <col min="787" max="787" width="18.28515625" style="20" customWidth="1"/>
    <col min="788" max="788" width="4.85546875" style="20" customWidth="1"/>
    <col min="789" max="789" width="16" style="20" customWidth="1"/>
    <col min="790" max="790" width="17.140625" style="20" customWidth="1"/>
    <col min="791" max="791" width="18.28515625" style="20" customWidth="1"/>
    <col min="792" max="792" width="13.7109375" style="20" customWidth="1"/>
    <col min="793" max="793" width="16" style="20" customWidth="1"/>
    <col min="794" max="794" width="17.140625" style="20" customWidth="1"/>
    <col min="795" max="795" width="18.28515625" style="20" customWidth="1"/>
    <col min="796" max="796" width="13.7109375" style="20" customWidth="1"/>
    <col min="797" max="797" width="16" style="20" customWidth="1"/>
    <col min="798" max="798" width="17.140625" style="20" customWidth="1"/>
    <col min="799" max="799" width="18.28515625" style="20" customWidth="1"/>
    <col min="800" max="800" width="13.7109375" style="20" customWidth="1"/>
    <col min="801" max="801" width="16" style="20" customWidth="1"/>
    <col min="802" max="802" width="17.140625" style="20" customWidth="1"/>
    <col min="803" max="806" width="18.28515625" style="20" customWidth="1"/>
    <col min="807" max="807" width="15" style="20" customWidth="1"/>
    <col min="808" max="808" width="15.7109375" style="20" customWidth="1"/>
    <col min="809" max="809" width="49" style="20" customWidth="1"/>
    <col min="810" max="810" width="19.42578125" style="20" customWidth="1"/>
    <col min="811" max="811" width="14.5703125" style="20" customWidth="1"/>
    <col min="812" max="812" width="12.28515625" style="20" customWidth="1"/>
    <col min="813" max="813" width="14.5703125" style="20" customWidth="1"/>
    <col min="814" max="814" width="11.7109375" style="20" customWidth="1"/>
    <col min="815" max="815" width="14" style="20" customWidth="1"/>
    <col min="816" max="816" width="20.5703125" style="20" customWidth="1"/>
    <col min="817" max="817" width="11.7109375" style="20" customWidth="1"/>
    <col min="818" max="818" width="10.85546875" style="20" customWidth="1"/>
    <col min="819" max="1012" width="9.140625" style="20"/>
    <col min="1013" max="1013" width="7.42578125" style="20" customWidth="1"/>
    <col min="1014" max="1014" width="20.28515625" style="20" customWidth="1"/>
    <col min="1015" max="1015" width="24.7109375" style="20" customWidth="1"/>
    <col min="1016" max="1016" width="35.7109375" style="20" customWidth="1"/>
    <col min="1017" max="1017" width="5" style="20" customWidth="1"/>
    <col min="1018" max="1018" width="12.85546875" style="20" customWidth="1"/>
    <col min="1019" max="1019" width="10.7109375" style="20" customWidth="1"/>
    <col min="1020" max="1020" width="7" style="20" customWidth="1"/>
    <col min="1021" max="1021" width="12.28515625" style="20" customWidth="1"/>
    <col min="1022" max="1022" width="10.7109375" style="20" customWidth="1"/>
    <col min="1023" max="1023" width="10.85546875" style="20" customWidth="1"/>
    <col min="1024" max="1024" width="8.85546875" style="20" customWidth="1"/>
    <col min="1025" max="1025" width="13.85546875" style="20" customWidth="1"/>
    <col min="1026" max="1026" width="20.42578125" style="20" customWidth="1"/>
    <col min="1027" max="1027" width="12.28515625" style="20" customWidth="1"/>
    <col min="1028" max="1028" width="19.28515625" style="20" customWidth="1"/>
    <col min="1029" max="1029" width="11.85546875" style="20" customWidth="1"/>
    <col min="1030" max="1030" width="9.140625" style="20" customWidth="1"/>
    <col min="1031" max="1031" width="13.42578125" style="20" customWidth="1"/>
    <col min="1032" max="1032" width="15.28515625" style="20" customWidth="1"/>
    <col min="1033" max="1033" width="15.42578125" style="20" customWidth="1"/>
    <col min="1034" max="1035" width="14.42578125" style="20" customWidth="1"/>
    <col min="1036" max="1036" width="5" style="20" customWidth="1"/>
    <col min="1037" max="1039" width="15.140625" style="20" customWidth="1"/>
    <col min="1040" max="1040" width="4.28515625" style="20" customWidth="1"/>
    <col min="1041" max="1041" width="16" style="20" customWidth="1"/>
    <col min="1042" max="1042" width="17.140625" style="20" customWidth="1"/>
    <col min="1043" max="1043" width="18.28515625" style="20" customWidth="1"/>
    <col min="1044" max="1044" width="4.85546875" style="20" customWidth="1"/>
    <col min="1045" max="1045" width="16" style="20" customWidth="1"/>
    <col min="1046" max="1046" width="17.140625" style="20" customWidth="1"/>
    <col min="1047" max="1047" width="18.28515625" style="20" customWidth="1"/>
    <col min="1048" max="1048" width="13.7109375" style="20" customWidth="1"/>
    <col min="1049" max="1049" width="16" style="20" customWidth="1"/>
    <col min="1050" max="1050" width="17.140625" style="20" customWidth="1"/>
    <col min="1051" max="1051" width="18.28515625" style="20" customWidth="1"/>
    <col min="1052" max="1052" width="13.7109375" style="20" customWidth="1"/>
    <col min="1053" max="1053" width="16" style="20" customWidth="1"/>
    <col min="1054" max="1054" width="17.140625" style="20" customWidth="1"/>
    <col min="1055" max="1055" width="18.28515625" style="20" customWidth="1"/>
    <col min="1056" max="1056" width="13.7109375" style="20" customWidth="1"/>
    <col min="1057" max="1057" width="16" style="20" customWidth="1"/>
    <col min="1058" max="1058" width="17.140625" style="20" customWidth="1"/>
    <col min="1059" max="1062" width="18.28515625" style="20" customWidth="1"/>
    <col min="1063" max="1063" width="15" style="20" customWidth="1"/>
    <col min="1064" max="1064" width="15.7109375" style="20" customWidth="1"/>
    <col min="1065" max="1065" width="49" style="20" customWidth="1"/>
    <col min="1066" max="1066" width="19.42578125" style="20" customWidth="1"/>
    <col min="1067" max="1067" width="14.5703125" style="20" customWidth="1"/>
    <col min="1068" max="1068" width="12.28515625" style="20" customWidth="1"/>
    <col min="1069" max="1069" width="14.5703125" style="20" customWidth="1"/>
    <col min="1070" max="1070" width="11.7109375" style="20" customWidth="1"/>
    <col min="1071" max="1071" width="14" style="20" customWidth="1"/>
    <col min="1072" max="1072" width="20.5703125" style="20" customWidth="1"/>
    <col min="1073" max="1073" width="11.7109375" style="20" customWidth="1"/>
    <col min="1074" max="1074" width="10.85546875" style="20" customWidth="1"/>
    <col min="1075" max="1268" width="9.140625" style="20"/>
    <col min="1269" max="1269" width="7.42578125" style="20" customWidth="1"/>
    <col min="1270" max="1270" width="20.28515625" style="20" customWidth="1"/>
    <col min="1271" max="1271" width="24.7109375" style="20" customWidth="1"/>
    <col min="1272" max="1272" width="35.7109375" style="20" customWidth="1"/>
    <col min="1273" max="1273" width="5" style="20" customWidth="1"/>
    <col min="1274" max="1274" width="12.85546875" style="20" customWidth="1"/>
    <col min="1275" max="1275" width="10.7109375" style="20" customWidth="1"/>
    <col min="1276" max="1276" width="7" style="20" customWidth="1"/>
    <col min="1277" max="1277" width="12.28515625" style="20" customWidth="1"/>
    <col min="1278" max="1278" width="10.7109375" style="20" customWidth="1"/>
    <col min="1279" max="1279" width="10.85546875" style="20" customWidth="1"/>
    <col min="1280" max="1280" width="8.85546875" style="20" customWidth="1"/>
    <col min="1281" max="1281" width="13.85546875" style="20" customWidth="1"/>
    <col min="1282" max="1282" width="20.42578125" style="20" customWidth="1"/>
    <col min="1283" max="1283" width="12.28515625" style="20" customWidth="1"/>
    <col min="1284" max="1284" width="19.28515625" style="20" customWidth="1"/>
    <col min="1285" max="1285" width="11.85546875" style="20" customWidth="1"/>
    <col min="1286" max="1286" width="9.140625" style="20" customWidth="1"/>
    <col min="1287" max="1287" width="13.42578125" style="20" customWidth="1"/>
    <col min="1288" max="1288" width="15.28515625" style="20" customWidth="1"/>
    <col min="1289" max="1289" width="15.42578125" style="20" customWidth="1"/>
    <col min="1290" max="1291" width="14.42578125" style="20" customWidth="1"/>
    <col min="1292" max="1292" width="5" style="20" customWidth="1"/>
    <col min="1293" max="1295" width="15.140625" style="20" customWidth="1"/>
    <col min="1296" max="1296" width="4.28515625" style="20" customWidth="1"/>
    <col min="1297" max="1297" width="16" style="20" customWidth="1"/>
    <col min="1298" max="1298" width="17.140625" style="20" customWidth="1"/>
    <col min="1299" max="1299" width="18.28515625" style="20" customWidth="1"/>
    <col min="1300" max="1300" width="4.85546875" style="20" customWidth="1"/>
    <col min="1301" max="1301" width="16" style="20" customWidth="1"/>
    <col min="1302" max="1302" width="17.140625" style="20" customWidth="1"/>
    <col min="1303" max="1303" width="18.28515625" style="20" customWidth="1"/>
    <col min="1304" max="1304" width="13.7109375" style="20" customWidth="1"/>
    <col min="1305" max="1305" width="16" style="20" customWidth="1"/>
    <col min="1306" max="1306" width="17.140625" style="20" customWidth="1"/>
    <col min="1307" max="1307" width="18.28515625" style="20" customWidth="1"/>
    <col min="1308" max="1308" width="13.7109375" style="20" customWidth="1"/>
    <col min="1309" max="1309" width="16" style="20" customWidth="1"/>
    <col min="1310" max="1310" width="17.140625" style="20" customWidth="1"/>
    <col min="1311" max="1311" width="18.28515625" style="20" customWidth="1"/>
    <col min="1312" max="1312" width="13.7109375" style="20" customWidth="1"/>
    <col min="1313" max="1313" width="16" style="20" customWidth="1"/>
    <col min="1314" max="1314" width="17.140625" style="20" customWidth="1"/>
    <col min="1315" max="1318" width="18.28515625" style="20" customWidth="1"/>
    <col min="1319" max="1319" width="15" style="20" customWidth="1"/>
    <col min="1320" max="1320" width="15.7109375" style="20" customWidth="1"/>
    <col min="1321" max="1321" width="49" style="20" customWidth="1"/>
    <col min="1322" max="1322" width="19.42578125" style="20" customWidth="1"/>
    <col min="1323" max="1323" width="14.5703125" style="20" customWidth="1"/>
    <col min="1324" max="1324" width="12.28515625" style="20" customWidth="1"/>
    <col min="1325" max="1325" width="14.5703125" style="20" customWidth="1"/>
    <col min="1326" max="1326" width="11.7109375" style="20" customWidth="1"/>
    <col min="1327" max="1327" width="14" style="20" customWidth="1"/>
    <col min="1328" max="1328" width="20.5703125" style="20" customWidth="1"/>
    <col min="1329" max="1329" width="11.7109375" style="20" customWidth="1"/>
    <col min="1330" max="1330" width="10.85546875" style="20" customWidth="1"/>
    <col min="1331" max="1524" width="9.140625" style="20"/>
    <col min="1525" max="1525" width="7.42578125" style="20" customWidth="1"/>
    <col min="1526" max="1526" width="20.28515625" style="20" customWidth="1"/>
    <col min="1527" max="1527" width="24.7109375" style="20" customWidth="1"/>
    <col min="1528" max="1528" width="35.7109375" style="20" customWidth="1"/>
    <col min="1529" max="1529" width="5" style="20" customWidth="1"/>
    <col min="1530" max="1530" width="12.85546875" style="20" customWidth="1"/>
    <col min="1531" max="1531" width="10.7109375" style="20" customWidth="1"/>
    <col min="1532" max="1532" width="7" style="20" customWidth="1"/>
    <col min="1533" max="1533" width="12.28515625" style="20" customWidth="1"/>
    <col min="1534" max="1534" width="10.7109375" style="20" customWidth="1"/>
    <col min="1535" max="1535" width="10.85546875" style="20" customWidth="1"/>
    <col min="1536" max="1536" width="8.85546875" style="20" customWidth="1"/>
    <col min="1537" max="1537" width="13.85546875" style="20" customWidth="1"/>
    <col min="1538" max="1538" width="20.42578125" style="20" customWidth="1"/>
    <col min="1539" max="1539" width="12.28515625" style="20" customWidth="1"/>
    <col min="1540" max="1540" width="19.28515625" style="20" customWidth="1"/>
    <col min="1541" max="1541" width="11.85546875" style="20" customWidth="1"/>
    <col min="1542" max="1542" width="9.140625" style="20" customWidth="1"/>
    <col min="1543" max="1543" width="13.42578125" style="20" customWidth="1"/>
    <col min="1544" max="1544" width="15.28515625" style="20" customWidth="1"/>
    <col min="1545" max="1545" width="15.42578125" style="20" customWidth="1"/>
    <col min="1546" max="1547" width="14.42578125" style="20" customWidth="1"/>
    <col min="1548" max="1548" width="5" style="20" customWidth="1"/>
    <col min="1549" max="1551" width="15.140625" style="20" customWidth="1"/>
    <col min="1552" max="1552" width="4.28515625" style="20" customWidth="1"/>
    <col min="1553" max="1553" width="16" style="20" customWidth="1"/>
    <col min="1554" max="1554" width="17.140625" style="20" customWidth="1"/>
    <col min="1555" max="1555" width="18.28515625" style="20" customWidth="1"/>
    <col min="1556" max="1556" width="4.85546875" style="20" customWidth="1"/>
    <col min="1557" max="1557" width="16" style="20" customWidth="1"/>
    <col min="1558" max="1558" width="17.140625" style="20" customWidth="1"/>
    <col min="1559" max="1559" width="18.28515625" style="20" customWidth="1"/>
    <col min="1560" max="1560" width="13.7109375" style="20" customWidth="1"/>
    <col min="1561" max="1561" width="16" style="20" customWidth="1"/>
    <col min="1562" max="1562" width="17.140625" style="20" customWidth="1"/>
    <col min="1563" max="1563" width="18.28515625" style="20" customWidth="1"/>
    <col min="1564" max="1564" width="13.7109375" style="20" customWidth="1"/>
    <col min="1565" max="1565" width="16" style="20" customWidth="1"/>
    <col min="1566" max="1566" width="17.140625" style="20" customWidth="1"/>
    <col min="1567" max="1567" width="18.28515625" style="20" customWidth="1"/>
    <col min="1568" max="1568" width="13.7109375" style="20" customWidth="1"/>
    <col min="1569" max="1569" width="16" style="20" customWidth="1"/>
    <col min="1570" max="1570" width="17.140625" style="20" customWidth="1"/>
    <col min="1571" max="1574" width="18.28515625" style="20" customWidth="1"/>
    <col min="1575" max="1575" width="15" style="20" customWidth="1"/>
    <col min="1576" max="1576" width="15.7109375" style="20" customWidth="1"/>
    <col min="1577" max="1577" width="49" style="20" customWidth="1"/>
    <col min="1578" max="1578" width="19.42578125" style="20" customWidth="1"/>
    <col min="1579" max="1579" width="14.5703125" style="20" customWidth="1"/>
    <col min="1580" max="1580" width="12.28515625" style="20" customWidth="1"/>
    <col min="1581" max="1581" width="14.5703125" style="20" customWidth="1"/>
    <col min="1582" max="1582" width="11.7109375" style="20" customWidth="1"/>
    <col min="1583" max="1583" width="14" style="20" customWidth="1"/>
    <col min="1584" max="1584" width="20.5703125" style="20" customWidth="1"/>
    <col min="1585" max="1585" width="11.7109375" style="20" customWidth="1"/>
    <col min="1586" max="1586" width="10.85546875" style="20" customWidth="1"/>
    <col min="1587" max="1780" width="9.140625" style="20"/>
    <col min="1781" max="1781" width="7.42578125" style="20" customWidth="1"/>
    <col min="1782" max="1782" width="20.28515625" style="20" customWidth="1"/>
    <col min="1783" max="1783" width="24.7109375" style="20" customWidth="1"/>
    <col min="1784" max="1784" width="35.7109375" style="20" customWidth="1"/>
    <col min="1785" max="1785" width="5" style="20" customWidth="1"/>
    <col min="1786" max="1786" width="12.85546875" style="20" customWidth="1"/>
    <col min="1787" max="1787" width="10.7109375" style="20" customWidth="1"/>
    <col min="1788" max="1788" width="7" style="20" customWidth="1"/>
    <col min="1789" max="1789" width="12.28515625" style="20" customWidth="1"/>
    <col min="1790" max="1790" width="10.7109375" style="20" customWidth="1"/>
    <col min="1791" max="1791" width="10.85546875" style="20" customWidth="1"/>
    <col min="1792" max="1792" width="8.85546875" style="20" customWidth="1"/>
    <col min="1793" max="1793" width="13.85546875" style="20" customWidth="1"/>
    <col min="1794" max="1794" width="20.42578125" style="20" customWidth="1"/>
    <col min="1795" max="1795" width="12.28515625" style="20" customWidth="1"/>
    <col min="1796" max="1796" width="19.28515625" style="20" customWidth="1"/>
    <col min="1797" max="1797" width="11.85546875" style="20" customWidth="1"/>
    <col min="1798" max="1798" width="9.140625" style="20" customWidth="1"/>
    <col min="1799" max="1799" width="13.42578125" style="20" customWidth="1"/>
    <col min="1800" max="1800" width="15.28515625" style="20" customWidth="1"/>
    <col min="1801" max="1801" width="15.42578125" style="20" customWidth="1"/>
    <col min="1802" max="1803" width="14.42578125" style="20" customWidth="1"/>
    <col min="1804" max="1804" width="5" style="20" customWidth="1"/>
    <col min="1805" max="1807" width="15.140625" style="20" customWidth="1"/>
    <col min="1808" max="1808" width="4.28515625" style="20" customWidth="1"/>
    <col min="1809" max="1809" width="16" style="20" customWidth="1"/>
    <col min="1810" max="1810" width="17.140625" style="20" customWidth="1"/>
    <col min="1811" max="1811" width="18.28515625" style="20" customWidth="1"/>
    <col min="1812" max="1812" width="4.85546875" style="20" customWidth="1"/>
    <col min="1813" max="1813" width="16" style="20" customWidth="1"/>
    <col min="1814" max="1814" width="17.140625" style="20" customWidth="1"/>
    <col min="1815" max="1815" width="18.28515625" style="20" customWidth="1"/>
    <col min="1816" max="1816" width="13.7109375" style="20" customWidth="1"/>
    <col min="1817" max="1817" width="16" style="20" customWidth="1"/>
    <col min="1818" max="1818" width="17.140625" style="20" customWidth="1"/>
    <col min="1819" max="1819" width="18.28515625" style="20" customWidth="1"/>
    <col min="1820" max="1820" width="13.7109375" style="20" customWidth="1"/>
    <col min="1821" max="1821" width="16" style="20" customWidth="1"/>
    <col min="1822" max="1822" width="17.140625" style="20" customWidth="1"/>
    <col min="1823" max="1823" width="18.28515625" style="20" customWidth="1"/>
    <col min="1824" max="1824" width="13.7109375" style="20" customWidth="1"/>
    <col min="1825" max="1825" width="16" style="20" customWidth="1"/>
    <col min="1826" max="1826" width="17.140625" style="20" customWidth="1"/>
    <col min="1827" max="1830" width="18.28515625" style="20" customWidth="1"/>
    <col min="1831" max="1831" width="15" style="20" customWidth="1"/>
    <col min="1832" max="1832" width="15.7109375" style="20" customWidth="1"/>
    <col min="1833" max="1833" width="49" style="20" customWidth="1"/>
    <col min="1834" max="1834" width="19.42578125" style="20" customWidth="1"/>
    <col min="1835" max="1835" width="14.5703125" style="20" customWidth="1"/>
    <col min="1836" max="1836" width="12.28515625" style="20" customWidth="1"/>
    <col min="1837" max="1837" width="14.5703125" style="20" customWidth="1"/>
    <col min="1838" max="1838" width="11.7109375" style="20" customWidth="1"/>
    <col min="1839" max="1839" width="14" style="20" customWidth="1"/>
    <col min="1840" max="1840" width="20.5703125" style="20" customWidth="1"/>
    <col min="1841" max="1841" width="11.7109375" style="20" customWidth="1"/>
    <col min="1842" max="1842" width="10.85546875" style="20" customWidth="1"/>
    <col min="1843" max="2036" width="9.140625" style="20"/>
    <col min="2037" max="2037" width="7.42578125" style="20" customWidth="1"/>
    <col min="2038" max="2038" width="20.28515625" style="20" customWidth="1"/>
    <col min="2039" max="2039" width="24.7109375" style="20" customWidth="1"/>
    <col min="2040" max="2040" width="35.7109375" style="20" customWidth="1"/>
    <col min="2041" max="2041" width="5" style="20" customWidth="1"/>
    <col min="2042" max="2042" width="12.85546875" style="20" customWidth="1"/>
    <col min="2043" max="2043" width="10.7109375" style="20" customWidth="1"/>
    <col min="2044" max="2044" width="7" style="20" customWidth="1"/>
    <col min="2045" max="2045" width="12.28515625" style="20" customWidth="1"/>
    <col min="2046" max="2046" width="10.7109375" style="20" customWidth="1"/>
    <col min="2047" max="2047" width="10.85546875" style="20" customWidth="1"/>
    <col min="2048" max="2048" width="8.85546875" style="20" customWidth="1"/>
    <col min="2049" max="2049" width="13.85546875" style="20" customWidth="1"/>
    <col min="2050" max="2050" width="20.42578125" style="20" customWidth="1"/>
    <col min="2051" max="2051" width="12.28515625" style="20" customWidth="1"/>
    <col min="2052" max="2052" width="19.28515625" style="20" customWidth="1"/>
    <col min="2053" max="2053" width="11.85546875" style="20" customWidth="1"/>
    <col min="2054" max="2054" width="9.140625" style="20" customWidth="1"/>
    <col min="2055" max="2055" width="13.42578125" style="20" customWidth="1"/>
    <col min="2056" max="2056" width="15.28515625" style="20" customWidth="1"/>
    <col min="2057" max="2057" width="15.42578125" style="20" customWidth="1"/>
    <col min="2058" max="2059" width="14.42578125" style="20" customWidth="1"/>
    <col min="2060" max="2060" width="5" style="20" customWidth="1"/>
    <col min="2061" max="2063" width="15.140625" style="20" customWidth="1"/>
    <col min="2064" max="2064" width="4.28515625" style="20" customWidth="1"/>
    <col min="2065" max="2065" width="16" style="20" customWidth="1"/>
    <col min="2066" max="2066" width="17.140625" style="20" customWidth="1"/>
    <col min="2067" max="2067" width="18.28515625" style="20" customWidth="1"/>
    <col min="2068" max="2068" width="4.85546875" style="20" customWidth="1"/>
    <col min="2069" max="2069" width="16" style="20" customWidth="1"/>
    <col min="2070" max="2070" width="17.140625" style="20" customWidth="1"/>
    <col min="2071" max="2071" width="18.28515625" style="20" customWidth="1"/>
    <col min="2072" max="2072" width="13.7109375" style="20" customWidth="1"/>
    <col min="2073" max="2073" width="16" style="20" customWidth="1"/>
    <col min="2074" max="2074" width="17.140625" style="20" customWidth="1"/>
    <col min="2075" max="2075" width="18.28515625" style="20" customWidth="1"/>
    <col min="2076" max="2076" width="13.7109375" style="20" customWidth="1"/>
    <col min="2077" max="2077" width="16" style="20" customWidth="1"/>
    <col min="2078" max="2078" width="17.140625" style="20" customWidth="1"/>
    <col min="2079" max="2079" width="18.28515625" style="20" customWidth="1"/>
    <col min="2080" max="2080" width="13.7109375" style="20" customWidth="1"/>
    <col min="2081" max="2081" width="16" style="20" customWidth="1"/>
    <col min="2082" max="2082" width="17.140625" style="20" customWidth="1"/>
    <col min="2083" max="2086" width="18.28515625" style="20" customWidth="1"/>
    <col min="2087" max="2087" width="15" style="20" customWidth="1"/>
    <col min="2088" max="2088" width="15.7109375" style="20" customWidth="1"/>
    <col min="2089" max="2089" width="49" style="20" customWidth="1"/>
    <col min="2090" max="2090" width="19.42578125" style="20" customWidth="1"/>
    <col min="2091" max="2091" width="14.5703125" style="20" customWidth="1"/>
    <col min="2092" max="2092" width="12.28515625" style="20" customWidth="1"/>
    <col min="2093" max="2093" width="14.5703125" style="20" customWidth="1"/>
    <col min="2094" max="2094" width="11.7109375" style="20" customWidth="1"/>
    <col min="2095" max="2095" width="14" style="20" customWidth="1"/>
    <col min="2096" max="2096" width="20.5703125" style="20" customWidth="1"/>
    <col min="2097" max="2097" width="11.7109375" style="20" customWidth="1"/>
    <col min="2098" max="2098" width="10.85546875" style="20" customWidth="1"/>
    <col min="2099" max="2292" width="9.140625" style="20"/>
    <col min="2293" max="2293" width="7.42578125" style="20" customWidth="1"/>
    <col min="2294" max="2294" width="20.28515625" style="20" customWidth="1"/>
    <col min="2295" max="2295" width="24.7109375" style="20" customWidth="1"/>
    <col min="2296" max="2296" width="35.7109375" style="20" customWidth="1"/>
    <col min="2297" max="2297" width="5" style="20" customWidth="1"/>
    <col min="2298" max="2298" width="12.85546875" style="20" customWidth="1"/>
    <col min="2299" max="2299" width="10.7109375" style="20" customWidth="1"/>
    <col min="2300" max="2300" width="7" style="20" customWidth="1"/>
    <col min="2301" max="2301" width="12.28515625" style="20" customWidth="1"/>
    <col min="2302" max="2302" width="10.7109375" style="20" customWidth="1"/>
    <col min="2303" max="2303" width="10.85546875" style="20" customWidth="1"/>
    <col min="2304" max="2304" width="8.85546875" style="20" customWidth="1"/>
    <col min="2305" max="2305" width="13.85546875" style="20" customWidth="1"/>
    <col min="2306" max="2306" width="20.42578125" style="20" customWidth="1"/>
    <col min="2307" max="2307" width="12.28515625" style="20" customWidth="1"/>
    <col min="2308" max="2308" width="19.28515625" style="20" customWidth="1"/>
    <col min="2309" max="2309" width="11.85546875" style="20" customWidth="1"/>
    <col min="2310" max="2310" width="9.140625" style="20" customWidth="1"/>
    <col min="2311" max="2311" width="13.42578125" style="20" customWidth="1"/>
    <col min="2312" max="2312" width="15.28515625" style="20" customWidth="1"/>
    <col min="2313" max="2313" width="15.42578125" style="20" customWidth="1"/>
    <col min="2314" max="2315" width="14.42578125" style="20" customWidth="1"/>
    <col min="2316" max="2316" width="5" style="20" customWidth="1"/>
    <col min="2317" max="2319" width="15.140625" style="20" customWidth="1"/>
    <col min="2320" max="2320" width="4.28515625" style="20" customWidth="1"/>
    <col min="2321" max="2321" width="16" style="20" customWidth="1"/>
    <col min="2322" max="2322" width="17.140625" style="20" customWidth="1"/>
    <col min="2323" max="2323" width="18.28515625" style="20" customWidth="1"/>
    <col min="2324" max="2324" width="4.85546875" style="20" customWidth="1"/>
    <col min="2325" max="2325" width="16" style="20" customWidth="1"/>
    <col min="2326" max="2326" width="17.140625" style="20" customWidth="1"/>
    <col min="2327" max="2327" width="18.28515625" style="20" customWidth="1"/>
    <col min="2328" max="2328" width="13.7109375" style="20" customWidth="1"/>
    <col min="2329" max="2329" width="16" style="20" customWidth="1"/>
    <col min="2330" max="2330" width="17.140625" style="20" customWidth="1"/>
    <col min="2331" max="2331" width="18.28515625" style="20" customWidth="1"/>
    <col min="2332" max="2332" width="13.7109375" style="20" customWidth="1"/>
    <col min="2333" max="2333" width="16" style="20" customWidth="1"/>
    <col min="2334" max="2334" width="17.140625" style="20" customWidth="1"/>
    <col min="2335" max="2335" width="18.28515625" style="20" customWidth="1"/>
    <col min="2336" max="2336" width="13.7109375" style="20" customWidth="1"/>
    <col min="2337" max="2337" width="16" style="20" customWidth="1"/>
    <col min="2338" max="2338" width="17.140625" style="20" customWidth="1"/>
    <col min="2339" max="2342" width="18.28515625" style="20" customWidth="1"/>
    <col min="2343" max="2343" width="15" style="20" customWidth="1"/>
    <col min="2344" max="2344" width="15.7109375" style="20" customWidth="1"/>
    <col min="2345" max="2345" width="49" style="20" customWidth="1"/>
    <col min="2346" max="2346" width="19.42578125" style="20" customWidth="1"/>
    <col min="2347" max="2347" width="14.5703125" style="20" customWidth="1"/>
    <col min="2348" max="2348" width="12.28515625" style="20" customWidth="1"/>
    <col min="2349" max="2349" width="14.5703125" style="20" customWidth="1"/>
    <col min="2350" max="2350" width="11.7109375" style="20" customWidth="1"/>
    <col min="2351" max="2351" width="14" style="20" customWidth="1"/>
    <col min="2352" max="2352" width="20.5703125" style="20" customWidth="1"/>
    <col min="2353" max="2353" width="11.7109375" style="20" customWidth="1"/>
    <col min="2354" max="2354" width="10.85546875" style="20" customWidth="1"/>
    <col min="2355" max="2548" width="9.140625" style="20"/>
    <col min="2549" max="2549" width="7.42578125" style="20" customWidth="1"/>
    <col min="2550" max="2550" width="20.28515625" style="20" customWidth="1"/>
    <col min="2551" max="2551" width="24.7109375" style="20" customWidth="1"/>
    <col min="2552" max="2552" width="35.7109375" style="20" customWidth="1"/>
    <col min="2553" max="2553" width="5" style="20" customWidth="1"/>
    <col min="2554" max="2554" width="12.85546875" style="20" customWidth="1"/>
    <col min="2555" max="2555" width="10.7109375" style="20" customWidth="1"/>
    <col min="2556" max="2556" width="7" style="20" customWidth="1"/>
    <col min="2557" max="2557" width="12.28515625" style="20" customWidth="1"/>
    <col min="2558" max="2558" width="10.7109375" style="20" customWidth="1"/>
    <col min="2559" max="2559" width="10.85546875" style="20" customWidth="1"/>
    <col min="2560" max="2560" width="8.85546875" style="20" customWidth="1"/>
    <col min="2561" max="2561" width="13.85546875" style="20" customWidth="1"/>
    <col min="2562" max="2562" width="20.42578125" style="20" customWidth="1"/>
    <col min="2563" max="2563" width="12.28515625" style="20" customWidth="1"/>
    <col min="2564" max="2564" width="19.28515625" style="20" customWidth="1"/>
    <col min="2565" max="2565" width="11.85546875" style="20" customWidth="1"/>
    <col min="2566" max="2566" width="9.140625" style="20" customWidth="1"/>
    <col min="2567" max="2567" width="13.42578125" style="20" customWidth="1"/>
    <col min="2568" max="2568" width="15.28515625" style="20" customWidth="1"/>
    <col min="2569" max="2569" width="15.42578125" style="20" customWidth="1"/>
    <col min="2570" max="2571" width="14.42578125" style="20" customWidth="1"/>
    <col min="2572" max="2572" width="5" style="20" customWidth="1"/>
    <col min="2573" max="2575" width="15.140625" style="20" customWidth="1"/>
    <col min="2576" max="2576" width="4.28515625" style="20" customWidth="1"/>
    <col min="2577" max="2577" width="16" style="20" customWidth="1"/>
    <col min="2578" max="2578" width="17.140625" style="20" customWidth="1"/>
    <col min="2579" max="2579" width="18.28515625" style="20" customWidth="1"/>
    <col min="2580" max="2580" width="4.85546875" style="20" customWidth="1"/>
    <col min="2581" max="2581" width="16" style="20" customWidth="1"/>
    <col min="2582" max="2582" width="17.140625" style="20" customWidth="1"/>
    <col min="2583" max="2583" width="18.28515625" style="20" customWidth="1"/>
    <col min="2584" max="2584" width="13.7109375" style="20" customWidth="1"/>
    <col min="2585" max="2585" width="16" style="20" customWidth="1"/>
    <col min="2586" max="2586" width="17.140625" style="20" customWidth="1"/>
    <col min="2587" max="2587" width="18.28515625" style="20" customWidth="1"/>
    <col min="2588" max="2588" width="13.7109375" style="20" customWidth="1"/>
    <col min="2589" max="2589" width="16" style="20" customWidth="1"/>
    <col min="2590" max="2590" width="17.140625" style="20" customWidth="1"/>
    <col min="2591" max="2591" width="18.28515625" style="20" customWidth="1"/>
    <col min="2592" max="2592" width="13.7109375" style="20" customWidth="1"/>
    <col min="2593" max="2593" width="16" style="20" customWidth="1"/>
    <col min="2594" max="2594" width="17.140625" style="20" customWidth="1"/>
    <col min="2595" max="2598" width="18.28515625" style="20" customWidth="1"/>
    <col min="2599" max="2599" width="15" style="20" customWidth="1"/>
    <col min="2600" max="2600" width="15.7109375" style="20" customWidth="1"/>
    <col min="2601" max="2601" width="49" style="20" customWidth="1"/>
    <col min="2602" max="2602" width="19.42578125" style="20" customWidth="1"/>
    <col min="2603" max="2603" width="14.5703125" style="20" customWidth="1"/>
    <col min="2604" max="2604" width="12.28515625" style="20" customWidth="1"/>
    <col min="2605" max="2605" width="14.5703125" style="20" customWidth="1"/>
    <col min="2606" max="2606" width="11.7109375" style="20" customWidth="1"/>
    <col min="2607" max="2607" width="14" style="20" customWidth="1"/>
    <col min="2608" max="2608" width="20.5703125" style="20" customWidth="1"/>
    <col min="2609" max="2609" width="11.7109375" style="20" customWidth="1"/>
    <col min="2610" max="2610" width="10.85546875" style="20" customWidth="1"/>
    <col min="2611" max="2804" width="9.140625" style="20"/>
    <col min="2805" max="2805" width="7.42578125" style="20" customWidth="1"/>
    <col min="2806" max="2806" width="20.28515625" style="20" customWidth="1"/>
    <col min="2807" max="2807" width="24.7109375" style="20" customWidth="1"/>
    <col min="2808" max="2808" width="35.7109375" style="20" customWidth="1"/>
    <col min="2809" max="2809" width="5" style="20" customWidth="1"/>
    <col min="2810" max="2810" width="12.85546875" style="20" customWidth="1"/>
    <col min="2811" max="2811" width="10.7109375" style="20" customWidth="1"/>
    <col min="2812" max="2812" width="7" style="20" customWidth="1"/>
    <col min="2813" max="2813" width="12.28515625" style="20" customWidth="1"/>
    <col min="2814" max="2814" width="10.7109375" style="20" customWidth="1"/>
    <col min="2815" max="2815" width="10.85546875" style="20" customWidth="1"/>
    <col min="2816" max="2816" width="8.85546875" style="20" customWidth="1"/>
    <col min="2817" max="2817" width="13.85546875" style="20" customWidth="1"/>
    <col min="2818" max="2818" width="20.42578125" style="20" customWidth="1"/>
    <col min="2819" max="2819" width="12.28515625" style="20" customWidth="1"/>
    <col min="2820" max="2820" width="19.28515625" style="20" customWidth="1"/>
    <col min="2821" max="2821" width="11.85546875" style="20" customWidth="1"/>
    <col min="2822" max="2822" width="9.140625" style="20" customWidth="1"/>
    <col min="2823" max="2823" width="13.42578125" style="20" customWidth="1"/>
    <col min="2824" max="2824" width="15.28515625" style="20" customWidth="1"/>
    <col min="2825" max="2825" width="15.42578125" style="20" customWidth="1"/>
    <col min="2826" max="2827" width="14.42578125" style="20" customWidth="1"/>
    <col min="2828" max="2828" width="5" style="20" customWidth="1"/>
    <col min="2829" max="2831" width="15.140625" style="20" customWidth="1"/>
    <col min="2832" max="2832" width="4.28515625" style="20" customWidth="1"/>
    <col min="2833" max="2833" width="16" style="20" customWidth="1"/>
    <col min="2834" max="2834" width="17.140625" style="20" customWidth="1"/>
    <col min="2835" max="2835" width="18.28515625" style="20" customWidth="1"/>
    <col min="2836" max="2836" width="4.85546875" style="20" customWidth="1"/>
    <col min="2837" max="2837" width="16" style="20" customWidth="1"/>
    <col min="2838" max="2838" width="17.140625" style="20" customWidth="1"/>
    <col min="2839" max="2839" width="18.28515625" style="20" customWidth="1"/>
    <col min="2840" max="2840" width="13.7109375" style="20" customWidth="1"/>
    <col min="2841" max="2841" width="16" style="20" customWidth="1"/>
    <col min="2842" max="2842" width="17.140625" style="20" customWidth="1"/>
    <col min="2843" max="2843" width="18.28515625" style="20" customWidth="1"/>
    <col min="2844" max="2844" width="13.7109375" style="20" customWidth="1"/>
    <col min="2845" max="2845" width="16" style="20" customWidth="1"/>
    <col min="2846" max="2846" width="17.140625" style="20" customWidth="1"/>
    <col min="2847" max="2847" width="18.28515625" style="20" customWidth="1"/>
    <col min="2848" max="2848" width="13.7109375" style="20" customWidth="1"/>
    <col min="2849" max="2849" width="16" style="20" customWidth="1"/>
    <col min="2850" max="2850" width="17.140625" style="20" customWidth="1"/>
    <col min="2851" max="2854" width="18.28515625" style="20" customWidth="1"/>
    <col min="2855" max="2855" width="15" style="20" customWidth="1"/>
    <col min="2856" max="2856" width="15.7109375" style="20" customWidth="1"/>
    <col min="2857" max="2857" width="49" style="20" customWidth="1"/>
    <col min="2858" max="2858" width="19.42578125" style="20" customWidth="1"/>
    <col min="2859" max="2859" width="14.5703125" style="20" customWidth="1"/>
    <col min="2860" max="2860" width="12.28515625" style="20" customWidth="1"/>
    <col min="2861" max="2861" width="14.5703125" style="20" customWidth="1"/>
    <col min="2862" max="2862" width="11.7109375" style="20" customWidth="1"/>
    <col min="2863" max="2863" width="14" style="20" customWidth="1"/>
    <col min="2864" max="2864" width="20.5703125" style="20" customWidth="1"/>
    <col min="2865" max="2865" width="11.7109375" style="20" customWidth="1"/>
    <col min="2866" max="2866" width="10.85546875" style="20" customWidth="1"/>
    <col min="2867" max="3060" width="9.140625" style="20"/>
    <col min="3061" max="3061" width="7.42578125" style="20" customWidth="1"/>
    <col min="3062" max="3062" width="20.28515625" style="20" customWidth="1"/>
    <col min="3063" max="3063" width="24.7109375" style="20" customWidth="1"/>
    <col min="3064" max="3064" width="35.7109375" style="20" customWidth="1"/>
    <col min="3065" max="3065" width="5" style="20" customWidth="1"/>
    <col min="3066" max="3066" width="12.85546875" style="20" customWidth="1"/>
    <col min="3067" max="3067" width="10.7109375" style="20" customWidth="1"/>
    <col min="3068" max="3068" width="7" style="20" customWidth="1"/>
    <col min="3069" max="3069" width="12.28515625" style="20" customWidth="1"/>
    <col min="3070" max="3070" width="10.7109375" style="20" customWidth="1"/>
    <col min="3071" max="3071" width="10.85546875" style="20" customWidth="1"/>
    <col min="3072" max="3072" width="8.85546875" style="20" customWidth="1"/>
    <col min="3073" max="3073" width="13.85546875" style="20" customWidth="1"/>
    <col min="3074" max="3074" width="20.42578125" style="20" customWidth="1"/>
    <col min="3075" max="3075" width="12.28515625" style="20" customWidth="1"/>
    <col min="3076" max="3076" width="19.28515625" style="20" customWidth="1"/>
    <col min="3077" max="3077" width="11.85546875" style="20" customWidth="1"/>
    <col min="3078" max="3078" width="9.140625" style="20" customWidth="1"/>
    <col min="3079" max="3079" width="13.42578125" style="20" customWidth="1"/>
    <col min="3080" max="3080" width="15.28515625" style="20" customWidth="1"/>
    <col min="3081" max="3081" width="15.42578125" style="20" customWidth="1"/>
    <col min="3082" max="3083" width="14.42578125" style="20" customWidth="1"/>
    <col min="3084" max="3084" width="5" style="20" customWidth="1"/>
    <col min="3085" max="3087" width="15.140625" style="20" customWidth="1"/>
    <col min="3088" max="3088" width="4.28515625" style="20" customWidth="1"/>
    <col min="3089" max="3089" width="16" style="20" customWidth="1"/>
    <col min="3090" max="3090" width="17.140625" style="20" customWidth="1"/>
    <col min="3091" max="3091" width="18.28515625" style="20" customWidth="1"/>
    <col min="3092" max="3092" width="4.85546875" style="20" customWidth="1"/>
    <col min="3093" max="3093" width="16" style="20" customWidth="1"/>
    <col min="3094" max="3094" width="17.140625" style="20" customWidth="1"/>
    <col min="3095" max="3095" width="18.28515625" style="20" customWidth="1"/>
    <col min="3096" max="3096" width="13.7109375" style="20" customWidth="1"/>
    <col min="3097" max="3097" width="16" style="20" customWidth="1"/>
    <col min="3098" max="3098" width="17.140625" style="20" customWidth="1"/>
    <col min="3099" max="3099" width="18.28515625" style="20" customWidth="1"/>
    <col min="3100" max="3100" width="13.7109375" style="20" customWidth="1"/>
    <col min="3101" max="3101" width="16" style="20" customWidth="1"/>
    <col min="3102" max="3102" width="17.140625" style="20" customWidth="1"/>
    <col min="3103" max="3103" width="18.28515625" style="20" customWidth="1"/>
    <col min="3104" max="3104" width="13.7109375" style="20" customWidth="1"/>
    <col min="3105" max="3105" width="16" style="20" customWidth="1"/>
    <col min="3106" max="3106" width="17.140625" style="20" customWidth="1"/>
    <col min="3107" max="3110" width="18.28515625" style="20" customWidth="1"/>
    <col min="3111" max="3111" width="15" style="20" customWidth="1"/>
    <col min="3112" max="3112" width="15.7109375" style="20" customWidth="1"/>
    <col min="3113" max="3113" width="49" style="20" customWidth="1"/>
    <col min="3114" max="3114" width="19.42578125" style="20" customWidth="1"/>
    <col min="3115" max="3115" width="14.5703125" style="20" customWidth="1"/>
    <col min="3116" max="3116" width="12.28515625" style="20" customWidth="1"/>
    <col min="3117" max="3117" width="14.5703125" style="20" customWidth="1"/>
    <col min="3118" max="3118" width="11.7109375" style="20" customWidth="1"/>
    <col min="3119" max="3119" width="14" style="20" customWidth="1"/>
    <col min="3120" max="3120" width="20.5703125" style="20" customWidth="1"/>
    <col min="3121" max="3121" width="11.7109375" style="20" customWidth="1"/>
    <col min="3122" max="3122" width="10.85546875" style="20" customWidth="1"/>
    <col min="3123" max="3316" width="9.140625" style="20"/>
    <col min="3317" max="3317" width="7.42578125" style="20" customWidth="1"/>
    <col min="3318" max="3318" width="20.28515625" style="20" customWidth="1"/>
    <col min="3319" max="3319" width="24.7109375" style="20" customWidth="1"/>
    <col min="3320" max="3320" width="35.7109375" style="20" customWidth="1"/>
    <col min="3321" max="3321" width="5" style="20" customWidth="1"/>
    <col min="3322" max="3322" width="12.85546875" style="20" customWidth="1"/>
    <col min="3323" max="3323" width="10.7109375" style="20" customWidth="1"/>
    <col min="3324" max="3324" width="7" style="20" customWidth="1"/>
    <col min="3325" max="3325" width="12.28515625" style="20" customWidth="1"/>
    <col min="3326" max="3326" width="10.7109375" style="20" customWidth="1"/>
    <col min="3327" max="3327" width="10.85546875" style="20" customWidth="1"/>
    <col min="3328" max="3328" width="8.85546875" style="20" customWidth="1"/>
    <col min="3329" max="3329" width="13.85546875" style="20" customWidth="1"/>
    <col min="3330" max="3330" width="20.42578125" style="20" customWidth="1"/>
    <col min="3331" max="3331" width="12.28515625" style="20" customWidth="1"/>
    <col min="3332" max="3332" width="19.28515625" style="20" customWidth="1"/>
    <col min="3333" max="3333" width="11.85546875" style="20" customWidth="1"/>
    <col min="3334" max="3334" width="9.140625" style="20" customWidth="1"/>
    <col min="3335" max="3335" width="13.42578125" style="20" customWidth="1"/>
    <col min="3336" max="3336" width="15.28515625" style="20" customWidth="1"/>
    <col min="3337" max="3337" width="15.42578125" style="20" customWidth="1"/>
    <col min="3338" max="3339" width="14.42578125" style="20" customWidth="1"/>
    <col min="3340" max="3340" width="5" style="20" customWidth="1"/>
    <col min="3341" max="3343" width="15.140625" style="20" customWidth="1"/>
    <col min="3344" max="3344" width="4.28515625" style="20" customWidth="1"/>
    <col min="3345" max="3345" width="16" style="20" customWidth="1"/>
    <col min="3346" max="3346" width="17.140625" style="20" customWidth="1"/>
    <col min="3347" max="3347" width="18.28515625" style="20" customWidth="1"/>
    <col min="3348" max="3348" width="4.85546875" style="20" customWidth="1"/>
    <col min="3349" max="3349" width="16" style="20" customWidth="1"/>
    <col min="3350" max="3350" width="17.140625" style="20" customWidth="1"/>
    <col min="3351" max="3351" width="18.28515625" style="20" customWidth="1"/>
    <col min="3352" max="3352" width="13.7109375" style="20" customWidth="1"/>
    <col min="3353" max="3353" width="16" style="20" customWidth="1"/>
    <col min="3354" max="3354" width="17.140625" style="20" customWidth="1"/>
    <col min="3355" max="3355" width="18.28515625" style="20" customWidth="1"/>
    <col min="3356" max="3356" width="13.7109375" style="20" customWidth="1"/>
    <col min="3357" max="3357" width="16" style="20" customWidth="1"/>
    <col min="3358" max="3358" width="17.140625" style="20" customWidth="1"/>
    <col min="3359" max="3359" width="18.28515625" style="20" customWidth="1"/>
    <col min="3360" max="3360" width="13.7109375" style="20" customWidth="1"/>
    <col min="3361" max="3361" width="16" style="20" customWidth="1"/>
    <col min="3362" max="3362" width="17.140625" style="20" customWidth="1"/>
    <col min="3363" max="3366" width="18.28515625" style="20" customWidth="1"/>
    <col min="3367" max="3367" width="15" style="20" customWidth="1"/>
    <col min="3368" max="3368" width="15.7109375" style="20" customWidth="1"/>
    <col min="3369" max="3369" width="49" style="20" customWidth="1"/>
    <col min="3370" max="3370" width="19.42578125" style="20" customWidth="1"/>
    <col min="3371" max="3371" width="14.5703125" style="20" customWidth="1"/>
    <col min="3372" max="3372" width="12.28515625" style="20" customWidth="1"/>
    <col min="3373" max="3373" width="14.5703125" style="20" customWidth="1"/>
    <col min="3374" max="3374" width="11.7109375" style="20" customWidth="1"/>
    <col min="3375" max="3375" width="14" style="20" customWidth="1"/>
    <col min="3376" max="3376" width="20.5703125" style="20" customWidth="1"/>
    <col min="3377" max="3377" width="11.7109375" style="20" customWidth="1"/>
    <col min="3378" max="3378" width="10.85546875" style="20" customWidth="1"/>
    <col min="3379" max="3572" width="9.140625" style="20"/>
    <col min="3573" max="3573" width="7.42578125" style="20" customWidth="1"/>
    <col min="3574" max="3574" width="20.28515625" style="20" customWidth="1"/>
    <col min="3575" max="3575" width="24.7109375" style="20" customWidth="1"/>
    <col min="3576" max="3576" width="35.7109375" style="20" customWidth="1"/>
    <col min="3577" max="3577" width="5" style="20" customWidth="1"/>
    <col min="3578" max="3578" width="12.85546875" style="20" customWidth="1"/>
    <col min="3579" max="3579" width="10.7109375" style="20" customWidth="1"/>
    <col min="3580" max="3580" width="7" style="20" customWidth="1"/>
    <col min="3581" max="3581" width="12.28515625" style="20" customWidth="1"/>
    <col min="3582" max="3582" width="10.7109375" style="20" customWidth="1"/>
    <col min="3583" max="3583" width="10.85546875" style="20" customWidth="1"/>
    <col min="3584" max="3584" width="8.85546875" style="20" customWidth="1"/>
    <col min="3585" max="3585" width="13.85546875" style="20" customWidth="1"/>
    <col min="3586" max="3586" width="20.42578125" style="20" customWidth="1"/>
    <col min="3587" max="3587" width="12.28515625" style="20" customWidth="1"/>
    <col min="3588" max="3588" width="19.28515625" style="20" customWidth="1"/>
    <col min="3589" max="3589" width="11.85546875" style="20" customWidth="1"/>
    <col min="3590" max="3590" width="9.140625" style="20" customWidth="1"/>
    <col min="3591" max="3591" width="13.42578125" style="20" customWidth="1"/>
    <col min="3592" max="3592" width="15.28515625" style="20" customWidth="1"/>
    <col min="3593" max="3593" width="15.42578125" style="20" customWidth="1"/>
    <col min="3594" max="3595" width="14.42578125" style="20" customWidth="1"/>
    <col min="3596" max="3596" width="5" style="20" customWidth="1"/>
    <col min="3597" max="3599" width="15.140625" style="20" customWidth="1"/>
    <col min="3600" max="3600" width="4.28515625" style="20" customWidth="1"/>
    <col min="3601" max="3601" width="16" style="20" customWidth="1"/>
    <col min="3602" max="3602" width="17.140625" style="20" customWidth="1"/>
    <col min="3603" max="3603" width="18.28515625" style="20" customWidth="1"/>
    <col min="3604" max="3604" width="4.85546875" style="20" customWidth="1"/>
    <col min="3605" max="3605" width="16" style="20" customWidth="1"/>
    <col min="3606" max="3606" width="17.140625" style="20" customWidth="1"/>
    <col min="3607" max="3607" width="18.28515625" style="20" customWidth="1"/>
    <col min="3608" max="3608" width="13.7109375" style="20" customWidth="1"/>
    <col min="3609" max="3609" width="16" style="20" customWidth="1"/>
    <col min="3610" max="3610" width="17.140625" style="20" customWidth="1"/>
    <col min="3611" max="3611" width="18.28515625" style="20" customWidth="1"/>
    <col min="3612" max="3612" width="13.7109375" style="20" customWidth="1"/>
    <col min="3613" max="3613" width="16" style="20" customWidth="1"/>
    <col min="3614" max="3614" width="17.140625" style="20" customWidth="1"/>
    <col min="3615" max="3615" width="18.28515625" style="20" customWidth="1"/>
    <col min="3616" max="3616" width="13.7109375" style="20" customWidth="1"/>
    <col min="3617" max="3617" width="16" style="20" customWidth="1"/>
    <col min="3618" max="3618" width="17.140625" style="20" customWidth="1"/>
    <col min="3619" max="3622" width="18.28515625" style="20" customWidth="1"/>
    <col min="3623" max="3623" width="15" style="20" customWidth="1"/>
    <col min="3624" max="3624" width="15.7109375" style="20" customWidth="1"/>
    <col min="3625" max="3625" width="49" style="20" customWidth="1"/>
    <col min="3626" max="3626" width="19.42578125" style="20" customWidth="1"/>
    <col min="3627" max="3627" width="14.5703125" style="20" customWidth="1"/>
    <col min="3628" max="3628" width="12.28515625" style="20" customWidth="1"/>
    <col min="3629" max="3629" width="14.5703125" style="20" customWidth="1"/>
    <col min="3630" max="3630" width="11.7109375" style="20" customWidth="1"/>
    <col min="3631" max="3631" width="14" style="20" customWidth="1"/>
    <col min="3632" max="3632" width="20.5703125" style="20" customWidth="1"/>
    <col min="3633" max="3633" width="11.7109375" style="20" customWidth="1"/>
    <col min="3634" max="3634" width="10.85546875" style="20" customWidth="1"/>
    <col min="3635" max="3828" width="9.140625" style="20"/>
    <col min="3829" max="3829" width="7.42578125" style="20" customWidth="1"/>
    <col min="3830" max="3830" width="20.28515625" style="20" customWidth="1"/>
    <col min="3831" max="3831" width="24.7109375" style="20" customWidth="1"/>
    <col min="3832" max="3832" width="35.7109375" style="20" customWidth="1"/>
    <col min="3833" max="3833" width="5" style="20" customWidth="1"/>
    <col min="3834" max="3834" width="12.85546875" style="20" customWidth="1"/>
    <col min="3835" max="3835" width="10.7109375" style="20" customWidth="1"/>
    <col min="3836" max="3836" width="7" style="20" customWidth="1"/>
    <col min="3837" max="3837" width="12.28515625" style="20" customWidth="1"/>
    <col min="3838" max="3838" width="10.7109375" style="20" customWidth="1"/>
    <col min="3839" max="3839" width="10.85546875" style="20" customWidth="1"/>
    <col min="3840" max="3840" width="8.85546875" style="20" customWidth="1"/>
    <col min="3841" max="3841" width="13.85546875" style="20" customWidth="1"/>
    <col min="3842" max="3842" width="20.42578125" style="20" customWidth="1"/>
    <col min="3843" max="3843" width="12.28515625" style="20" customWidth="1"/>
    <col min="3844" max="3844" width="19.28515625" style="20" customWidth="1"/>
    <col min="3845" max="3845" width="11.85546875" style="20" customWidth="1"/>
    <col min="3846" max="3846" width="9.140625" style="20" customWidth="1"/>
    <col min="3847" max="3847" width="13.42578125" style="20" customWidth="1"/>
    <col min="3848" max="3848" width="15.28515625" style="20" customWidth="1"/>
    <col min="3849" max="3849" width="15.42578125" style="20" customWidth="1"/>
    <col min="3850" max="3851" width="14.42578125" style="20" customWidth="1"/>
    <col min="3852" max="3852" width="5" style="20" customWidth="1"/>
    <col min="3853" max="3855" width="15.140625" style="20" customWidth="1"/>
    <col min="3856" max="3856" width="4.28515625" style="20" customWidth="1"/>
    <col min="3857" max="3857" width="16" style="20" customWidth="1"/>
    <col min="3858" max="3858" width="17.140625" style="20" customWidth="1"/>
    <col min="3859" max="3859" width="18.28515625" style="20" customWidth="1"/>
    <col min="3860" max="3860" width="4.85546875" style="20" customWidth="1"/>
    <col min="3861" max="3861" width="16" style="20" customWidth="1"/>
    <col min="3862" max="3862" width="17.140625" style="20" customWidth="1"/>
    <col min="3863" max="3863" width="18.28515625" style="20" customWidth="1"/>
    <col min="3864" max="3864" width="13.7109375" style="20" customWidth="1"/>
    <col min="3865" max="3865" width="16" style="20" customWidth="1"/>
    <col min="3866" max="3866" width="17.140625" style="20" customWidth="1"/>
    <col min="3867" max="3867" width="18.28515625" style="20" customWidth="1"/>
    <col min="3868" max="3868" width="13.7109375" style="20" customWidth="1"/>
    <col min="3869" max="3869" width="16" style="20" customWidth="1"/>
    <col min="3870" max="3870" width="17.140625" style="20" customWidth="1"/>
    <col min="3871" max="3871" width="18.28515625" style="20" customWidth="1"/>
    <col min="3872" max="3872" width="13.7109375" style="20" customWidth="1"/>
    <col min="3873" max="3873" width="16" style="20" customWidth="1"/>
    <col min="3874" max="3874" width="17.140625" style="20" customWidth="1"/>
    <col min="3875" max="3878" width="18.28515625" style="20" customWidth="1"/>
    <col min="3879" max="3879" width="15" style="20" customWidth="1"/>
    <col min="3880" max="3880" width="15.7109375" style="20" customWidth="1"/>
    <col min="3881" max="3881" width="49" style="20" customWidth="1"/>
    <col min="3882" max="3882" width="19.42578125" style="20" customWidth="1"/>
    <col min="3883" max="3883" width="14.5703125" style="20" customWidth="1"/>
    <col min="3884" max="3884" width="12.28515625" style="20" customWidth="1"/>
    <col min="3885" max="3885" width="14.5703125" style="20" customWidth="1"/>
    <col min="3886" max="3886" width="11.7109375" style="20" customWidth="1"/>
    <col min="3887" max="3887" width="14" style="20" customWidth="1"/>
    <col min="3888" max="3888" width="20.5703125" style="20" customWidth="1"/>
    <col min="3889" max="3889" width="11.7109375" style="20" customWidth="1"/>
    <col min="3890" max="3890" width="10.85546875" style="20" customWidth="1"/>
    <col min="3891" max="4084" width="9.140625" style="20"/>
    <col min="4085" max="4085" width="7.42578125" style="20" customWidth="1"/>
    <col min="4086" max="4086" width="20.28515625" style="20" customWidth="1"/>
    <col min="4087" max="4087" width="24.7109375" style="20" customWidth="1"/>
    <col min="4088" max="4088" width="35.7109375" style="20" customWidth="1"/>
    <col min="4089" max="4089" width="5" style="20" customWidth="1"/>
    <col min="4090" max="4090" width="12.85546875" style="20" customWidth="1"/>
    <col min="4091" max="4091" width="10.7109375" style="20" customWidth="1"/>
    <col min="4092" max="4092" width="7" style="20" customWidth="1"/>
    <col min="4093" max="4093" width="12.28515625" style="20" customWidth="1"/>
    <col min="4094" max="4094" width="10.7109375" style="20" customWidth="1"/>
    <col min="4095" max="4095" width="10.85546875" style="20" customWidth="1"/>
    <col min="4096" max="4096" width="8.85546875" style="20" customWidth="1"/>
    <col min="4097" max="4097" width="13.85546875" style="20" customWidth="1"/>
    <col min="4098" max="4098" width="20.42578125" style="20" customWidth="1"/>
    <col min="4099" max="4099" width="12.28515625" style="20" customWidth="1"/>
    <col min="4100" max="4100" width="19.28515625" style="20" customWidth="1"/>
    <col min="4101" max="4101" width="11.85546875" style="20" customWidth="1"/>
    <col min="4102" max="4102" width="9.140625" style="20" customWidth="1"/>
    <col min="4103" max="4103" width="13.42578125" style="20" customWidth="1"/>
    <col min="4104" max="4104" width="15.28515625" style="20" customWidth="1"/>
    <col min="4105" max="4105" width="15.42578125" style="20" customWidth="1"/>
    <col min="4106" max="4107" width="14.42578125" style="20" customWidth="1"/>
    <col min="4108" max="4108" width="5" style="20" customWidth="1"/>
    <col min="4109" max="4111" width="15.140625" style="20" customWidth="1"/>
    <col min="4112" max="4112" width="4.28515625" style="20" customWidth="1"/>
    <col min="4113" max="4113" width="16" style="20" customWidth="1"/>
    <col min="4114" max="4114" width="17.140625" style="20" customWidth="1"/>
    <col min="4115" max="4115" width="18.28515625" style="20" customWidth="1"/>
    <col min="4116" max="4116" width="4.85546875" style="20" customWidth="1"/>
    <col min="4117" max="4117" width="16" style="20" customWidth="1"/>
    <col min="4118" max="4118" width="17.140625" style="20" customWidth="1"/>
    <col min="4119" max="4119" width="18.28515625" style="20" customWidth="1"/>
    <col min="4120" max="4120" width="13.7109375" style="20" customWidth="1"/>
    <col min="4121" max="4121" width="16" style="20" customWidth="1"/>
    <col min="4122" max="4122" width="17.140625" style="20" customWidth="1"/>
    <col min="4123" max="4123" width="18.28515625" style="20" customWidth="1"/>
    <col min="4124" max="4124" width="13.7109375" style="20" customWidth="1"/>
    <col min="4125" max="4125" width="16" style="20" customWidth="1"/>
    <col min="4126" max="4126" width="17.140625" style="20" customWidth="1"/>
    <col min="4127" max="4127" width="18.28515625" style="20" customWidth="1"/>
    <col min="4128" max="4128" width="13.7109375" style="20" customWidth="1"/>
    <col min="4129" max="4129" width="16" style="20" customWidth="1"/>
    <col min="4130" max="4130" width="17.140625" style="20" customWidth="1"/>
    <col min="4131" max="4134" width="18.28515625" style="20" customWidth="1"/>
    <col min="4135" max="4135" width="15" style="20" customWidth="1"/>
    <col min="4136" max="4136" width="15.7109375" style="20" customWidth="1"/>
    <col min="4137" max="4137" width="49" style="20" customWidth="1"/>
    <col min="4138" max="4138" width="19.42578125" style="20" customWidth="1"/>
    <col min="4139" max="4139" width="14.5703125" style="20" customWidth="1"/>
    <col min="4140" max="4140" width="12.28515625" style="20" customWidth="1"/>
    <col min="4141" max="4141" width="14.5703125" style="20" customWidth="1"/>
    <col min="4142" max="4142" width="11.7109375" style="20" customWidth="1"/>
    <col min="4143" max="4143" width="14" style="20" customWidth="1"/>
    <col min="4144" max="4144" width="20.5703125" style="20" customWidth="1"/>
    <col min="4145" max="4145" width="11.7109375" style="20" customWidth="1"/>
    <col min="4146" max="4146" width="10.85546875" style="20" customWidth="1"/>
    <col min="4147" max="4340" width="9.140625" style="20"/>
    <col min="4341" max="4341" width="7.42578125" style="20" customWidth="1"/>
    <col min="4342" max="4342" width="20.28515625" style="20" customWidth="1"/>
    <col min="4343" max="4343" width="24.7109375" style="20" customWidth="1"/>
    <col min="4344" max="4344" width="35.7109375" style="20" customWidth="1"/>
    <col min="4345" max="4345" width="5" style="20" customWidth="1"/>
    <col min="4346" max="4346" width="12.85546875" style="20" customWidth="1"/>
    <col min="4347" max="4347" width="10.7109375" style="20" customWidth="1"/>
    <col min="4348" max="4348" width="7" style="20" customWidth="1"/>
    <col min="4349" max="4349" width="12.28515625" style="20" customWidth="1"/>
    <col min="4350" max="4350" width="10.7109375" style="20" customWidth="1"/>
    <col min="4351" max="4351" width="10.85546875" style="20" customWidth="1"/>
    <col min="4352" max="4352" width="8.85546875" style="20" customWidth="1"/>
    <col min="4353" max="4353" width="13.85546875" style="20" customWidth="1"/>
    <col min="4354" max="4354" width="20.42578125" style="20" customWidth="1"/>
    <col min="4355" max="4355" width="12.28515625" style="20" customWidth="1"/>
    <col min="4356" max="4356" width="19.28515625" style="20" customWidth="1"/>
    <col min="4357" max="4357" width="11.85546875" style="20" customWidth="1"/>
    <col min="4358" max="4358" width="9.140625" style="20" customWidth="1"/>
    <col min="4359" max="4359" width="13.42578125" style="20" customWidth="1"/>
    <col min="4360" max="4360" width="15.28515625" style="20" customWidth="1"/>
    <col min="4361" max="4361" width="15.42578125" style="20" customWidth="1"/>
    <col min="4362" max="4363" width="14.42578125" style="20" customWidth="1"/>
    <col min="4364" max="4364" width="5" style="20" customWidth="1"/>
    <col min="4365" max="4367" width="15.140625" style="20" customWidth="1"/>
    <col min="4368" max="4368" width="4.28515625" style="20" customWidth="1"/>
    <col min="4369" max="4369" width="16" style="20" customWidth="1"/>
    <col min="4370" max="4370" width="17.140625" style="20" customWidth="1"/>
    <col min="4371" max="4371" width="18.28515625" style="20" customWidth="1"/>
    <col min="4372" max="4372" width="4.85546875" style="20" customWidth="1"/>
    <col min="4373" max="4373" width="16" style="20" customWidth="1"/>
    <col min="4374" max="4374" width="17.140625" style="20" customWidth="1"/>
    <col min="4375" max="4375" width="18.28515625" style="20" customWidth="1"/>
    <col min="4376" max="4376" width="13.7109375" style="20" customWidth="1"/>
    <col min="4377" max="4377" width="16" style="20" customWidth="1"/>
    <col min="4378" max="4378" width="17.140625" style="20" customWidth="1"/>
    <col min="4379" max="4379" width="18.28515625" style="20" customWidth="1"/>
    <col min="4380" max="4380" width="13.7109375" style="20" customWidth="1"/>
    <col min="4381" max="4381" width="16" style="20" customWidth="1"/>
    <col min="4382" max="4382" width="17.140625" style="20" customWidth="1"/>
    <col min="4383" max="4383" width="18.28515625" style="20" customWidth="1"/>
    <col min="4384" max="4384" width="13.7109375" style="20" customWidth="1"/>
    <col min="4385" max="4385" width="16" style="20" customWidth="1"/>
    <col min="4386" max="4386" width="17.140625" style="20" customWidth="1"/>
    <col min="4387" max="4390" width="18.28515625" style="20" customWidth="1"/>
    <col min="4391" max="4391" width="15" style="20" customWidth="1"/>
    <col min="4392" max="4392" width="15.7109375" style="20" customWidth="1"/>
    <col min="4393" max="4393" width="49" style="20" customWidth="1"/>
    <col min="4394" max="4394" width="19.42578125" style="20" customWidth="1"/>
    <col min="4395" max="4395" width="14.5703125" style="20" customWidth="1"/>
    <col min="4396" max="4396" width="12.28515625" style="20" customWidth="1"/>
    <col min="4397" max="4397" width="14.5703125" style="20" customWidth="1"/>
    <col min="4398" max="4398" width="11.7109375" style="20" customWidth="1"/>
    <col min="4399" max="4399" width="14" style="20" customWidth="1"/>
    <col min="4400" max="4400" width="20.5703125" style="20" customWidth="1"/>
    <col min="4401" max="4401" width="11.7109375" style="20" customWidth="1"/>
    <col min="4402" max="4402" width="10.85546875" style="20" customWidth="1"/>
    <col min="4403" max="4596" width="9.140625" style="20"/>
    <col min="4597" max="4597" width="7.42578125" style="20" customWidth="1"/>
    <col min="4598" max="4598" width="20.28515625" style="20" customWidth="1"/>
    <col min="4599" max="4599" width="24.7109375" style="20" customWidth="1"/>
    <col min="4600" max="4600" width="35.7109375" style="20" customWidth="1"/>
    <col min="4601" max="4601" width="5" style="20" customWidth="1"/>
    <col min="4602" max="4602" width="12.85546875" style="20" customWidth="1"/>
    <col min="4603" max="4603" width="10.7109375" style="20" customWidth="1"/>
    <col min="4604" max="4604" width="7" style="20" customWidth="1"/>
    <col min="4605" max="4605" width="12.28515625" style="20" customWidth="1"/>
    <col min="4606" max="4606" width="10.7109375" style="20" customWidth="1"/>
    <col min="4607" max="4607" width="10.85546875" style="20" customWidth="1"/>
    <col min="4608" max="4608" width="8.85546875" style="20" customWidth="1"/>
    <col min="4609" max="4609" width="13.85546875" style="20" customWidth="1"/>
    <col min="4610" max="4610" width="20.42578125" style="20" customWidth="1"/>
    <col min="4611" max="4611" width="12.28515625" style="20" customWidth="1"/>
    <col min="4612" max="4612" width="19.28515625" style="20" customWidth="1"/>
    <col min="4613" max="4613" width="11.85546875" style="20" customWidth="1"/>
    <col min="4614" max="4614" width="9.140625" style="20" customWidth="1"/>
    <col min="4615" max="4615" width="13.42578125" style="20" customWidth="1"/>
    <col min="4616" max="4616" width="15.28515625" style="20" customWidth="1"/>
    <col min="4617" max="4617" width="15.42578125" style="20" customWidth="1"/>
    <col min="4618" max="4619" width="14.42578125" style="20" customWidth="1"/>
    <col min="4620" max="4620" width="5" style="20" customWidth="1"/>
    <col min="4621" max="4623" width="15.140625" style="20" customWidth="1"/>
    <col min="4624" max="4624" width="4.28515625" style="20" customWidth="1"/>
    <col min="4625" max="4625" width="16" style="20" customWidth="1"/>
    <col min="4626" max="4626" width="17.140625" style="20" customWidth="1"/>
    <col min="4627" max="4627" width="18.28515625" style="20" customWidth="1"/>
    <col min="4628" max="4628" width="4.85546875" style="20" customWidth="1"/>
    <col min="4629" max="4629" width="16" style="20" customWidth="1"/>
    <col min="4630" max="4630" width="17.140625" style="20" customWidth="1"/>
    <col min="4631" max="4631" width="18.28515625" style="20" customWidth="1"/>
    <col min="4632" max="4632" width="13.7109375" style="20" customWidth="1"/>
    <col min="4633" max="4633" width="16" style="20" customWidth="1"/>
    <col min="4634" max="4634" width="17.140625" style="20" customWidth="1"/>
    <col min="4635" max="4635" width="18.28515625" style="20" customWidth="1"/>
    <col min="4636" max="4636" width="13.7109375" style="20" customWidth="1"/>
    <col min="4637" max="4637" width="16" style="20" customWidth="1"/>
    <col min="4638" max="4638" width="17.140625" style="20" customWidth="1"/>
    <col min="4639" max="4639" width="18.28515625" style="20" customWidth="1"/>
    <col min="4640" max="4640" width="13.7109375" style="20" customWidth="1"/>
    <col min="4641" max="4641" width="16" style="20" customWidth="1"/>
    <col min="4642" max="4642" width="17.140625" style="20" customWidth="1"/>
    <col min="4643" max="4646" width="18.28515625" style="20" customWidth="1"/>
    <col min="4647" max="4647" width="15" style="20" customWidth="1"/>
    <col min="4648" max="4648" width="15.7109375" style="20" customWidth="1"/>
    <col min="4649" max="4649" width="49" style="20" customWidth="1"/>
    <col min="4650" max="4650" width="19.42578125" style="20" customWidth="1"/>
    <col min="4651" max="4651" width="14.5703125" style="20" customWidth="1"/>
    <col min="4652" max="4652" width="12.28515625" style="20" customWidth="1"/>
    <col min="4653" max="4653" width="14.5703125" style="20" customWidth="1"/>
    <col min="4654" max="4654" width="11.7109375" style="20" customWidth="1"/>
    <col min="4655" max="4655" width="14" style="20" customWidth="1"/>
    <col min="4656" max="4656" width="20.5703125" style="20" customWidth="1"/>
    <col min="4657" max="4657" width="11.7109375" style="20" customWidth="1"/>
    <col min="4658" max="4658" width="10.85546875" style="20" customWidth="1"/>
    <col min="4659" max="4852" width="9.140625" style="20"/>
    <col min="4853" max="4853" width="7.42578125" style="20" customWidth="1"/>
    <col min="4854" max="4854" width="20.28515625" style="20" customWidth="1"/>
    <col min="4855" max="4855" width="24.7109375" style="20" customWidth="1"/>
    <col min="4856" max="4856" width="35.7109375" style="20" customWidth="1"/>
    <col min="4857" max="4857" width="5" style="20" customWidth="1"/>
    <col min="4858" max="4858" width="12.85546875" style="20" customWidth="1"/>
    <col min="4859" max="4859" width="10.7109375" style="20" customWidth="1"/>
    <col min="4860" max="4860" width="7" style="20" customWidth="1"/>
    <col min="4861" max="4861" width="12.28515625" style="20" customWidth="1"/>
    <col min="4862" max="4862" width="10.7109375" style="20" customWidth="1"/>
    <col min="4863" max="4863" width="10.85546875" style="20" customWidth="1"/>
    <col min="4864" max="4864" width="8.85546875" style="20" customWidth="1"/>
    <col min="4865" max="4865" width="13.85546875" style="20" customWidth="1"/>
    <col min="4866" max="4866" width="20.42578125" style="20" customWidth="1"/>
    <col min="4867" max="4867" width="12.28515625" style="20" customWidth="1"/>
    <col min="4868" max="4868" width="19.28515625" style="20" customWidth="1"/>
    <col min="4869" max="4869" width="11.85546875" style="20" customWidth="1"/>
    <col min="4870" max="4870" width="9.140625" style="20" customWidth="1"/>
    <col min="4871" max="4871" width="13.42578125" style="20" customWidth="1"/>
    <col min="4872" max="4872" width="15.28515625" style="20" customWidth="1"/>
    <col min="4873" max="4873" width="15.42578125" style="20" customWidth="1"/>
    <col min="4874" max="4875" width="14.42578125" style="20" customWidth="1"/>
    <col min="4876" max="4876" width="5" style="20" customWidth="1"/>
    <col min="4877" max="4879" width="15.140625" style="20" customWidth="1"/>
    <col min="4880" max="4880" width="4.28515625" style="20" customWidth="1"/>
    <col min="4881" max="4881" width="16" style="20" customWidth="1"/>
    <col min="4882" max="4882" width="17.140625" style="20" customWidth="1"/>
    <col min="4883" max="4883" width="18.28515625" style="20" customWidth="1"/>
    <col min="4884" max="4884" width="4.85546875" style="20" customWidth="1"/>
    <col min="4885" max="4885" width="16" style="20" customWidth="1"/>
    <col min="4886" max="4886" width="17.140625" style="20" customWidth="1"/>
    <col min="4887" max="4887" width="18.28515625" style="20" customWidth="1"/>
    <col min="4888" max="4888" width="13.7109375" style="20" customWidth="1"/>
    <col min="4889" max="4889" width="16" style="20" customWidth="1"/>
    <col min="4890" max="4890" width="17.140625" style="20" customWidth="1"/>
    <col min="4891" max="4891" width="18.28515625" style="20" customWidth="1"/>
    <col min="4892" max="4892" width="13.7109375" style="20" customWidth="1"/>
    <col min="4893" max="4893" width="16" style="20" customWidth="1"/>
    <col min="4894" max="4894" width="17.140625" style="20" customWidth="1"/>
    <col min="4895" max="4895" width="18.28515625" style="20" customWidth="1"/>
    <col min="4896" max="4896" width="13.7109375" style="20" customWidth="1"/>
    <col min="4897" max="4897" width="16" style="20" customWidth="1"/>
    <col min="4898" max="4898" width="17.140625" style="20" customWidth="1"/>
    <col min="4899" max="4902" width="18.28515625" style="20" customWidth="1"/>
    <col min="4903" max="4903" width="15" style="20" customWidth="1"/>
    <col min="4904" max="4904" width="15.7109375" style="20" customWidth="1"/>
    <col min="4905" max="4905" width="49" style="20" customWidth="1"/>
    <col min="4906" max="4906" width="19.42578125" style="20" customWidth="1"/>
    <col min="4907" max="4907" width="14.5703125" style="20" customWidth="1"/>
    <col min="4908" max="4908" width="12.28515625" style="20" customWidth="1"/>
    <col min="4909" max="4909" width="14.5703125" style="20" customWidth="1"/>
    <col min="4910" max="4910" width="11.7109375" style="20" customWidth="1"/>
    <col min="4911" max="4911" width="14" style="20" customWidth="1"/>
    <col min="4912" max="4912" width="20.5703125" style="20" customWidth="1"/>
    <col min="4913" max="4913" width="11.7109375" style="20" customWidth="1"/>
    <col min="4914" max="4914" width="10.85546875" style="20" customWidth="1"/>
    <col min="4915" max="5108" width="9.140625" style="20"/>
    <col min="5109" max="5109" width="7.42578125" style="20" customWidth="1"/>
    <col min="5110" max="5110" width="20.28515625" style="20" customWidth="1"/>
    <col min="5111" max="5111" width="24.7109375" style="20" customWidth="1"/>
    <col min="5112" max="5112" width="35.7109375" style="20" customWidth="1"/>
    <col min="5113" max="5113" width="5" style="20" customWidth="1"/>
    <col min="5114" max="5114" width="12.85546875" style="20" customWidth="1"/>
    <col min="5115" max="5115" width="10.7109375" style="20" customWidth="1"/>
    <col min="5116" max="5116" width="7" style="20" customWidth="1"/>
    <col min="5117" max="5117" width="12.28515625" style="20" customWidth="1"/>
    <col min="5118" max="5118" width="10.7109375" style="20" customWidth="1"/>
    <col min="5119" max="5119" width="10.85546875" style="20" customWidth="1"/>
    <col min="5120" max="5120" width="8.85546875" style="20" customWidth="1"/>
    <col min="5121" max="5121" width="13.85546875" style="20" customWidth="1"/>
    <col min="5122" max="5122" width="20.42578125" style="20" customWidth="1"/>
    <col min="5123" max="5123" width="12.28515625" style="20" customWidth="1"/>
    <col min="5124" max="5124" width="19.28515625" style="20" customWidth="1"/>
    <col min="5125" max="5125" width="11.85546875" style="20" customWidth="1"/>
    <col min="5126" max="5126" width="9.140625" style="20" customWidth="1"/>
    <col min="5127" max="5127" width="13.42578125" style="20" customWidth="1"/>
    <col min="5128" max="5128" width="15.28515625" style="20" customWidth="1"/>
    <col min="5129" max="5129" width="15.42578125" style="20" customWidth="1"/>
    <col min="5130" max="5131" width="14.42578125" style="20" customWidth="1"/>
    <col min="5132" max="5132" width="5" style="20" customWidth="1"/>
    <col min="5133" max="5135" width="15.140625" style="20" customWidth="1"/>
    <col min="5136" max="5136" width="4.28515625" style="20" customWidth="1"/>
    <col min="5137" max="5137" width="16" style="20" customWidth="1"/>
    <col min="5138" max="5138" width="17.140625" style="20" customWidth="1"/>
    <col min="5139" max="5139" width="18.28515625" style="20" customWidth="1"/>
    <col min="5140" max="5140" width="4.85546875" style="20" customWidth="1"/>
    <col min="5141" max="5141" width="16" style="20" customWidth="1"/>
    <col min="5142" max="5142" width="17.140625" style="20" customWidth="1"/>
    <col min="5143" max="5143" width="18.28515625" style="20" customWidth="1"/>
    <col min="5144" max="5144" width="13.7109375" style="20" customWidth="1"/>
    <col min="5145" max="5145" width="16" style="20" customWidth="1"/>
    <col min="5146" max="5146" width="17.140625" style="20" customWidth="1"/>
    <col min="5147" max="5147" width="18.28515625" style="20" customWidth="1"/>
    <col min="5148" max="5148" width="13.7109375" style="20" customWidth="1"/>
    <col min="5149" max="5149" width="16" style="20" customWidth="1"/>
    <col min="5150" max="5150" width="17.140625" style="20" customWidth="1"/>
    <col min="5151" max="5151" width="18.28515625" style="20" customWidth="1"/>
    <col min="5152" max="5152" width="13.7109375" style="20" customWidth="1"/>
    <col min="5153" max="5153" width="16" style="20" customWidth="1"/>
    <col min="5154" max="5154" width="17.140625" style="20" customWidth="1"/>
    <col min="5155" max="5158" width="18.28515625" style="20" customWidth="1"/>
    <col min="5159" max="5159" width="15" style="20" customWidth="1"/>
    <col min="5160" max="5160" width="15.7109375" style="20" customWidth="1"/>
    <col min="5161" max="5161" width="49" style="20" customWidth="1"/>
    <col min="5162" max="5162" width="19.42578125" style="20" customWidth="1"/>
    <col min="5163" max="5163" width="14.5703125" style="20" customWidth="1"/>
    <col min="5164" max="5164" width="12.28515625" style="20" customWidth="1"/>
    <col min="5165" max="5165" width="14.5703125" style="20" customWidth="1"/>
    <col min="5166" max="5166" width="11.7109375" style="20" customWidth="1"/>
    <col min="5167" max="5167" width="14" style="20" customWidth="1"/>
    <col min="5168" max="5168" width="20.5703125" style="20" customWidth="1"/>
    <col min="5169" max="5169" width="11.7109375" style="20" customWidth="1"/>
    <col min="5170" max="5170" width="10.85546875" style="20" customWidth="1"/>
    <col min="5171" max="5364" width="9.140625" style="20"/>
    <col min="5365" max="5365" width="7.42578125" style="20" customWidth="1"/>
    <col min="5366" max="5366" width="20.28515625" style="20" customWidth="1"/>
    <col min="5367" max="5367" width="24.7109375" style="20" customWidth="1"/>
    <col min="5368" max="5368" width="35.7109375" style="20" customWidth="1"/>
    <col min="5369" max="5369" width="5" style="20" customWidth="1"/>
    <col min="5370" max="5370" width="12.85546875" style="20" customWidth="1"/>
    <col min="5371" max="5371" width="10.7109375" style="20" customWidth="1"/>
    <col min="5372" max="5372" width="7" style="20" customWidth="1"/>
    <col min="5373" max="5373" width="12.28515625" style="20" customWidth="1"/>
    <col min="5374" max="5374" width="10.7109375" style="20" customWidth="1"/>
    <col min="5375" max="5375" width="10.85546875" style="20" customWidth="1"/>
    <col min="5376" max="5376" width="8.85546875" style="20" customWidth="1"/>
    <col min="5377" max="5377" width="13.85546875" style="20" customWidth="1"/>
    <col min="5378" max="5378" width="20.42578125" style="20" customWidth="1"/>
    <col min="5379" max="5379" width="12.28515625" style="20" customWidth="1"/>
    <col min="5380" max="5380" width="19.28515625" style="20" customWidth="1"/>
    <col min="5381" max="5381" width="11.85546875" style="20" customWidth="1"/>
    <col min="5382" max="5382" width="9.140625" style="20" customWidth="1"/>
    <col min="5383" max="5383" width="13.42578125" style="20" customWidth="1"/>
    <col min="5384" max="5384" width="15.28515625" style="20" customWidth="1"/>
    <col min="5385" max="5385" width="15.42578125" style="20" customWidth="1"/>
    <col min="5386" max="5387" width="14.42578125" style="20" customWidth="1"/>
    <col min="5388" max="5388" width="5" style="20" customWidth="1"/>
    <col min="5389" max="5391" width="15.140625" style="20" customWidth="1"/>
    <col min="5392" max="5392" width="4.28515625" style="20" customWidth="1"/>
    <col min="5393" max="5393" width="16" style="20" customWidth="1"/>
    <col min="5394" max="5394" width="17.140625" style="20" customWidth="1"/>
    <col min="5395" max="5395" width="18.28515625" style="20" customWidth="1"/>
    <col min="5396" max="5396" width="4.85546875" style="20" customWidth="1"/>
    <col min="5397" max="5397" width="16" style="20" customWidth="1"/>
    <col min="5398" max="5398" width="17.140625" style="20" customWidth="1"/>
    <col min="5399" max="5399" width="18.28515625" style="20" customWidth="1"/>
    <col min="5400" max="5400" width="13.7109375" style="20" customWidth="1"/>
    <col min="5401" max="5401" width="16" style="20" customWidth="1"/>
    <col min="5402" max="5402" width="17.140625" style="20" customWidth="1"/>
    <col min="5403" max="5403" width="18.28515625" style="20" customWidth="1"/>
    <col min="5404" max="5404" width="13.7109375" style="20" customWidth="1"/>
    <col min="5405" max="5405" width="16" style="20" customWidth="1"/>
    <col min="5406" max="5406" width="17.140625" style="20" customWidth="1"/>
    <col min="5407" max="5407" width="18.28515625" style="20" customWidth="1"/>
    <col min="5408" max="5408" width="13.7109375" style="20" customWidth="1"/>
    <col min="5409" max="5409" width="16" style="20" customWidth="1"/>
    <col min="5410" max="5410" width="17.140625" style="20" customWidth="1"/>
    <col min="5411" max="5414" width="18.28515625" style="20" customWidth="1"/>
    <col min="5415" max="5415" width="15" style="20" customWidth="1"/>
    <col min="5416" max="5416" width="15.7109375" style="20" customWidth="1"/>
    <col min="5417" max="5417" width="49" style="20" customWidth="1"/>
    <col min="5418" max="5418" width="19.42578125" style="20" customWidth="1"/>
    <col min="5419" max="5419" width="14.5703125" style="20" customWidth="1"/>
    <col min="5420" max="5420" width="12.28515625" style="20" customWidth="1"/>
    <col min="5421" max="5421" width="14.5703125" style="20" customWidth="1"/>
    <col min="5422" max="5422" width="11.7109375" style="20" customWidth="1"/>
    <col min="5423" max="5423" width="14" style="20" customWidth="1"/>
    <col min="5424" max="5424" width="20.5703125" style="20" customWidth="1"/>
    <col min="5425" max="5425" width="11.7109375" style="20" customWidth="1"/>
    <col min="5426" max="5426" width="10.85546875" style="20" customWidth="1"/>
    <col min="5427" max="5620" width="9.140625" style="20"/>
    <col min="5621" max="5621" width="7.42578125" style="20" customWidth="1"/>
    <col min="5622" max="5622" width="20.28515625" style="20" customWidth="1"/>
    <col min="5623" max="5623" width="24.7109375" style="20" customWidth="1"/>
    <col min="5624" max="5624" width="35.7109375" style="20" customWidth="1"/>
    <col min="5625" max="5625" width="5" style="20" customWidth="1"/>
    <col min="5626" max="5626" width="12.85546875" style="20" customWidth="1"/>
    <col min="5627" max="5627" width="10.7109375" style="20" customWidth="1"/>
    <col min="5628" max="5628" width="7" style="20" customWidth="1"/>
    <col min="5629" max="5629" width="12.28515625" style="20" customWidth="1"/>
    <col min="5630" max="5630" width="10.7109375" style="20" customWidth="1"/>
    <col min="5631" max="5631" width="10.85546875" style="20" customWidth="1"/>
    <col min="5632" max="5632" width="8.85546875" style="20" customWidth="1"/>
    <col min="5633" max="5633" width="13.85546875" style="20" customWidth="1"/>
    <col min="5634" max="5634" width="20.42578125" style="20" customWidth="1"/>
    <col min="5635" max="5635" width="12.28515625" style="20" customWidth="1"/>
    <col min="5636" max="5636" width="19.28515625" style="20" customWidth="1"/>
    <col min="5637" max="5637" width="11.85546875" style="20" customWidth="1"/>
    <col min="5638" max="5638" width="9.140625" style="20" customWidth="1"/>
    <col min="5639" max="5639" width="13.42578125" style="20" customWidth="1"/>
    <col min="5640" max="5640" width="15.28515625" style="20" customWidth="1"/>
    <col min="5641" max="5641" width="15.42578125" style="20" customWidth="1"/>
    <col min="5642" max="5643" width="14.42578125" style="20" customWidth="1"/>
    <col min="5644" max="5644" width="5" style="20" customWidth="1"/>
    <col min="5645" max="5647" width="15.140625" style="20" customWidth="1"/>
    <col min="5648" max="5648" width="4.28515625" style="20" customWidth="1"/>
    <col min="5649" max="5649" width="16" style="20" customWidth="1"/>
    <col min="5650" max="5650" width="17.140625" style="20" customWidth="1"/>
    <col min="5651" max="5651" width="18.28515625" style="20" customWidth="1"/>
    <col min="5652" max="5652" width="4.85546875" style="20" customWidth="1"/>
    <col min="5653" max="5653" width="16" style="20" customWidth="1"/>
    <col min="5654" max="5654" width="17.140625" style="20" customWidth="1"/>
    <col min="5655" max="5655" width="18.28515625" style="20" customWidth="1"/>
    <col min="5656" max="5656" width="13.7109375" style="20" customWidth="1"/>
    <col min="5657" max="5657" width="16" style="20" customWidth="1"/>
    <col min="5658" max="5658" width="17.140625" style="20" customWidth="1"/>
    <col min="5659" max="5659" width="18.28515625" style="20" customWidth="1"/>
    <col min="5660" max="5660" width="13.7109375" style="20" customWidth="1"/>
    <col min="5661" max="5661" width="16" style="20" customWidth="1"/>
    <col min="5662" max="5662" width="17.140625" style="20" customWidth="1"/>
    <col min="5663" max="5663" width="18.28515625" style="20" customWidth="1"/>
    <col min="5664" max="5664" width="13.7109375" style="20" customWidth="1"/>
    <col min="5665" max="5665" width="16" style="20" customWidth="1"/>
    <col min="5666" max="5666" width="17.140625" style="20" customWidth="1"/>
    <col min="5667" max="5670" width="18.28515625" style="20" customWidth="1"/>
    <col min="5671" max="5671" width="15" style="20" customWidth="1"/>
    <col min="5672" max="5672" width="15.7109375" style="20" customWidth="1"/>
    <col min="5673" max="5673" width="49" style="20" customWidth="1"/>
    <col min="5674" max="5674" width="19.42578125" style="20" customWidth="1"/>
    <col min="5675" max="5675" width="14.5703125" style="20" customWidth="1"/>
    <col min="5676" max="5676" width="12.28515625" style="20" customWidth="1"/>
    <col min="5677" max="5677" width="14.5703125" style="20" customWidth="1"/>
    <col min="5678" max="5678" width="11.7109375" style="20" customWidth="1"/>
    <col min="5679" max="5679" width="14" style="20" customWidth="1"/>
    <col min="5680" max="5680" width="20.5703125" style="20" customWidth="1"/>
    <col min="5681" max="5681" width="11.7109375" style="20" customWidth="1"/>
    <col min="5682" max="5682" width="10.85546875" style="20" customWidth="1"/>
    <col min="5683" max="5876" width="9.140625" style="20"/>
    <col min="5877" max="5877" width="7.42578125" style="20" customWidth="1"/>
    <col min="5878" max="5878" width="20.28515625" style="20" customWidth="1"/>
    <col min="5879" max="5879" width="24.7109375" style="20" customWidth="1"/>
    <col min="5880" max="5880" width="35.7109375" style="20" customWidth="1"/>
    <col min="5881" max="5881" width="5" style="20" customWidth="1"/>
    <col min="5882" max="5882" width="12.85546875" style="20" customWidth="1"/>
    <col min="5883" max="5883" width="10.7109375" style="20" customWidth="1"/>
    <col min="5884" max="5884" width="7" style="20" customWidth="1"/>
    <col min="5885" max="5885" width="12.28515625" style="20" customWidth="1"/>
    <col min="5886" max="5886" width="10.7109375" style="20" customWidth="1"/>
    <col min="5887" max="5887" width="10.85546875" style="20" customWidth="1"/>
    <col min="5888" max="5888" width="8.85546875" style="20" customWidth="1"/>
    <col min="5889" max="5889" width="13.85546875" style="20" customWidth="1"/>
    <col min="5890" max="5890" width="20.42578125" style="20" customWidth="1"/>
    <col min="5891" max="5891" width="12.28515625" style="20" customWidth="1"/>
    <col min="5892" max="5892" width="19.28515625" style="20" customWidth="1"/>
    <col min="5893" max="5893" width="11.85546875" style="20" customWidth="1"/>
    <col min="5894" max="5894" width="9.140625" style="20" customWidth="1"/>
    <col min="5895" max="5895" width="13.42578125" style="20" customWidth="1"/>
    <col min="5896" max="5896" width="15.28515625" style="20" customWidth="1"/>
    <col min="5897" max="5897" width="15.42578125" style="20" customWidth="1"/>
    <col min="5898" max="5899" width="14.42578125" style="20" customWidth="1"/>
    <col min="5900" max="5900" width="5" style="20" customWidth="1"/>
    <col min="5901" max="5903" width="15.140625" style="20" customWidth="1"/>
    <col min="5904" max="5904" width="4.28515625" style="20" customWidth="1"/>
    <col min="5905" max="5905" width="16" style="20" customWidth="1"/>
    <col min="5906" max="5906" width="17.140625" style="20" customWidth="1"/>
    <col min="5907" max="5907" width="18.28515625" style="20" customWidth="1"/>
    <col min="5908" max="5908" width="4.85546875" style="20" customWidth="1"/>
    <col min="5909" max="5909" width="16" style="20" customWidth="1"/>
    <col min="5910" max="5910" width="17.140625" style="20" customWidth="1"/>
    <col min="5911" max="5911" width="18.28515625" style="20" customWidth="1"/>
    <col min="5912" max="5912" width="13.7109375" style="20" customWidth="1"/>
    <col min="5913" max="5913" width="16" style="20" customWidth="1"/>
    <col min="5914" max="5914" width="17.140625" style="20" customWidth="1"/>
    <col min="5915" max="5915" width="18.28515625" style="20" customWidth="1"/>
    <col min="5916" max="5916" width="13.7109375" style="20" customWidth="1"/>
    <col min="5917" max="5917" width="16" style="20" customWidth="1"/>
    <col min="5918" max="5918" width="17.140625" style="20" customWidth="1"/>
    <col min="5919" max="5919" width="18.28515625" style="20" customWidth="1"/>
    <col min="5920" max="5920" width="13.7109375" style="20" customWidth="1"/>
    <col min="5921" max="5921" width="16" style="20" customWidth="1"/>
    <col min="5922" max="5922" width="17.140625" style="20" customWidth="1"/>
    <col min="5923" max="5926" width="18.28515625" style="20" customWidth="1"/>
    <col min="5927" max="5927" width="15" style="20" customWidth="1"/>
    <col min="5928" max="5928" width="15.7109375" style="20" customWidth="1"/>
    <col min="5929" max="5929" width="49" style="20" customWidth="1"/>
    <col min="5930" max="5930" width="19.42578125" style="20" customWidth="1"/>
    <col min="5931" max="5931" width="14.5703125" style="20" customWidth="1"/>
    <col min="5932" max="5932" width="12.28515625" style="20" customWidth="1"/>
    <col min="5933" max="5933" width="14.5703125" style="20" customWidth="1"/>
    <col min="5934" max="5934" width="11.7109375" style="20" customWidth="1"/>
    <col min="5935" max="5935" width="14" style="20" customWidth="1"/>
    <col min="5936" max="5936" width="20.5703125" style="20" customWidth="1"/>
    <col min="5937" max="5937" width="11.7109375" style="20" customWidth="1"/>
    <col min="5938" max="5938" width="10.85546875" style="20" customWidth="1"/>
    <col min="5939" max="6132" width="9.140625" style="20"/>
    <col min="6133" max="6133" width="7.42578125" style="20" customWidth="1"/>
    <col min="6134" max="6134" width="20.28515625" style="20" customWidth="1"/>
    <col min="6135" max="6135" width="24.7109375" style="20" customWidth="1"/>
    <col min="6136" max="6136" width="35.7109375" style="20" customWidth="1"/>
    <col min="6137" max="6137" width="5" style="20" customWidth="1"/>
    <col min="6138" max="6138" width="12.85546875" style="20" customWidth="1"/>
    <col min="6139" max="6139" width="10.7109375" style="20" customWidth="1"/>
    <col min="6140" max="6140" width="7" style="20" customWidth="1"/>
    <col min="6141" max="6141" width="12.28515625" style="20" customWidth="1"/>
    <col min="6142" max="6142" width="10.7109375" style="20" customWidth="1"/>
    <col min="6143" max="6143" width="10.85546875" style="20" customWidth="1"/>
    <col min="6144" max="6144" width="8.85546875" style="20" customWidth="1"/>
    <col min="6145" max="6145" width="13.85546875" style="20" customWidth="1"/>
    <col min="6146" max="6146" width="20.42578125" style="20" customWidth="1"/>
    <col min="6147" max="6147" width="12.28515625" style="20" customWidth="1"/>
    <col min="6148" max="6148" width="19.28515625" style="20" customWidth="1"/>
    <col min="6149" max="6149" width="11.85546875" style="20" customWidth="1"/>
    <col min="6150" max="6150" width="9.140625" style="20" customWidth="1"/>
    <col min="6151" max="6151" width="13.42578125" style="20" customWidth="1"/>
    <col min="6152" max="6152" width="15.28515625" style="20" customWidth="1"/>
    <col min="6153" max="6153" width="15.42578125" style="20" customWidth="1"/>
    <col min="6154" max="6155" width="14.42578125" style="20" customWidth="1"/>
    <col min="6156" max="6156" width="5" style="20" customWidth="1"/>
    <col min="6157" max="6159" width="15.140625" style="20" customWidth="1"/>
    <col min="6160" max="6160" width="4.28515625" style="20" customWidth="1"/>
    <col min="6161" max="6161" width="16" style="20" customWidth="1"/>
    <col min="6162" max="6162" width="17.140625" style="20" customWidth="1"/>
    <col min="6163" max="6163" width="18.28515625" style="20" customWidth="1"/>
    <col min="6164" max="6164" width="4.85546875" style="20" customWidth="1"/>
    <col min="6165" max="6165" width="16" style="20" customWidth="1"/>
    <col min="6166" max="6166" width="17.140625" style="20" customWidth="1"/>
    <col min="6167" max="6167" width="18.28515625" style="20" customWidth="1"/>
    <col min="6168" max="6168" width="13.7109375" style="20" customWidth="1"/>
    <col min="6169" max="6169" width="16" style="20" customWidth="1"/>
    <col min="6170" max="6170" width="17.140625" style="20" customWidth="1"/>
    <col min="6171" max="6171" width="18.28515625" style="20" customWidth="1"/>
    <col min="6172" max="6172" width="13.7109375" style="20" customWidth="1"/>
    <col min="6173" max="6173" width="16" style="20" customWidth="1"/>
    <col min="6174" max="6174" width="17.140625" style="20" customWidth="1"/>
    <col min="6175" max="6175" width="18.28515625" style="20" customWidth="1"/>
    <col min="6176" max="6176" width="13.7109375" style="20" customWidth="1"/>
    <col min="6177" max="6177" width="16" style="20" customWidth="1"/>
    <col min="6178" max="6178" width="17.140625" style="20" customWidth="1"/>
    <col min="6179" max="6182" width="18.28515625" style="20" customWidth="1"/>
    <col min="6183" max="6183" width="15" style="20" customWidth="1"/>
    <col min="6184" max="6184" width="15.7109375" style="20" customWidth="1"/>
    <col min="6185" max="6185" width="49" style="20" customWidth="1"/>
    <col min="6186" max="6186" width="19.42578125" style="20" customWidth="1"/>
    <col min="6187" max="6187" width="14.5703125" style="20" customWidth="1"/>
    <col min="6188" max="6188" width="12.28515625" style="20" customWidth="1"/>
    <col min="6189" max="6189" width="14.5703125" style="20" customWidth="1"/>
    <col min="6190" max="6190" width="11.7109375" style="20" customWidth="1"/>
    <col min="6191" max="6191" width="14" style="20" customWidth="1"/>
    <col min="6192" max="6192" width="20.5703125" style="20" customWidth="1"/>
    <col min="6193" max="6193" width="11.7109375" style="20" customWidth="1"/>
    <col min="6194" max="6194" width="10.85546875" style="20" customWidth="1"/>
    <col min="6195" max="6388" width="9.140625" style="20"/>
    <col min="6389" max="6389" width="7.42578125" style="20" customWidth="1"/>
    <col min="6390" max="6390" width="20.28515625" style="20" customWidth="1"/>
    <col min="6391" max="6391" width="24.7109375" style="20" customWidth="1"/>
    <col min="6392" max="6392" width="35.7109375" style="20" customWidth="1"/>
    <col min="6393" max="6393" width="5" style="20" customWidth="1"/>
    <col min="6394" max="6394" width="12.85546875" style="20" customWidth="1"/>
    <col min="6395" max="6395" width="10.7109375" style="20" customWidth="1"/>
    <col min="6396" max="6396" width="7" style="20" customWidth="1"/>
    <col min="6397" max="6397" width="12.28515625" style="20" customWidth="1"/>
    <col min="6398" max="6398" width="10.7109375" style="20" customWidth="1"/>
    <col min="6399" max="6399" width="10.85546875" style="20" customWidth="1"/>
    <col min="6400" max="6400" width="8.85546875" style="20" customWidth="1"/>
    <col min="6401" max="6401" width="13.85546875" style="20" customWidth="1"/>
    <col min="6402" max="6402" width="20.42578125" style="20" customWidth="1"/>
    <col min="6403" max="6403" width="12.28515625" style="20" customWidth="1"/>
    <col min="6404" max="6404" width="19.28515625" style="20" customWidth="1"/>
    <col min="6405" max="6405" width="11.85546875" style="20" customWidth="1"/>
    <col min="6406" max="6406" width="9.140625" style="20" customWidth="1"/>
    <col min="6407" max="6407" width="13.42578125" style="20" customWidth="1"/>
    <col min="6408" max="6408" width="15.28515625" style="20" customWidth="1"/>
    <col min="6409" max="6409" width="15.42578125" style="20" customWidth="1"/>
    <col min="6410" max="6411" width="14.42578125" style="20" customWidth="1"/>
    <col min="6412" max="6412" width="5" style="20" customWidth="1"/>
    <col min="6413" max="6415" width="15.140625" style="20" customWidth="1"/>
    <col min="6416" max="6416" width="4.28515625" style="20" customWidth="1"/>
    <col min="6417" max="6417" width="16" style="20" customWidth="1"/>
    <col min="6418" max="6418" width="17.140625" style="20" customWidth="1"/>
    <col min="6419" max="6419" width="18.28515625" style="20" customWidth="1"/>
    <col min="6420" max="6420" width="4.85546875" style="20" customWidth="1"/>
    <col min="6421" max="6421" width="16" style="20" customWidth="1"/>
    <col min="6422" max="6422" width="17.140625" style="20" customWidth="1"/>
    <col min="6423" max="6423" width="18.28515625" style="20" customWidth="1"/>
    <col min="6424" max="6424" width="13.7109375" style="20" customWidth="1"/>
    <col min="6425" max="6425" width="16" style="20" customWidth="1"/>
    <col min="6426" max="6426" width="17.140625" style="20" customWidth="1"/>
    <col min="6427" max="6427" width="18.28515625" style="20" customWidth="1"/>
    <col min="6428" max="6428" width="13.7109375" style="20" customWidth="1"/>
    <col min="6429" max="6429" width="16" style="20" customWidth="1"/>
    <col min="6430" max="6430" width="17.140625" style="20" customWidth="1"/>
    <col min="6431" max="6431" width="18.28515625" style="20" customWidth="1"/>
    <col min="6432" max="6432" width="13.7109375" style="20" customWidth="1"/>
    <col min="6433" max="6433" width="16" style="20" customWidth="1"/>
    <col min="6434" max="6434" width="17.140625" style="20" customWidth="1"/>
    <col min="6435" max="6438" width="18.28515625" style="20" customWidth="1"/>
    <col min="6439" max="6439" width="15" style="20" customWidth="1"/>
    <col min="6440" max="6440" width="15.7109375" style="20" customWidth="1"/>
    <col min="6441" max="6441" width="49" style="20" customWidth="1"/>
    <col min="6442" max="6442" width="19.42578125" style="20" customWidth="1"/>
    <col min="6443" max="6443" width="14.5703125" style="20" customWidth="1"/>
    <col min="6444" max="6444" width="12.28515625" style="20" customWidth="1"/>
    <col min="6445" max="6445" width="14.5703125" style="20" customWidth="1"/>
    <col min="6446" max="6446" width="11.7109375" style="20" customWidth="1"/>
    <col min="6447" max="6447" width="14" style="20" customWidth="1"/>
    <col min="6448" max="6448" width="20.5703125" style="20" customWidth="1"/>
    <col min="6449" max="6449" width="11.7109375" style="20" customWidth="1"/>
    <col min="6450" max="6450" width="10.85546875" style="20" customWidth="1"/>
    <col min="6451" max="6644" width="9.140625" style="20"/>
    <col min="6645" max="6645" width="7.42578125" style="20" customWidth="1"/>
    <col min="6646" max="6646" width="20.28515625" style="20" customWidth="1"/>
    <col min="6647" max="6647" width="24.7109375" style="20" customWidth="1"/>
    <col min="6648" max="6648" width="35.7109375" style="20" customWidth="1"/>
    <col min="6649" max="6649" width="5" style="20" customWidth="1"/>
    <col min="6650" max="6650" width="12.85546875" style="20" customWidth="1"/>
    <col min="6651" max="6651" width="10.7109375" style="20" customWidth="1"/>
    <col min="6652" max="6652" width="7" style="20" customWidth="1"/>
    <col min="6653" max="6653" width="12.28515625" style="20" customWidth="1"/>
    <col min="6654" max="6654" width="10.7109375" style="20" customWidth="1"/>
    <col min="6655" max="6655" width="10.85546875" style="20" customWidth="1"/>
    <col min="6656" max="6656" width="8.85546875" style="20" customWidth="1"/>
    <col min="6657" max="6657" width="13.85546875" style="20" customWidth="1"/>
    <col min="6658" max="6658" width="20.42578125" style="20" customWidth="1"/>
    <col min="6659" max="6659" width="12.28515625" style="20" customWidth="1"/>
    <col min="6660" max="6660" width="19.28515625" style="20" customWidth="1"/>
    <col min="6661" max="6661" width="11.85546875" style="20" customWidth="1"/>
    <col min="6662" max="6662" width="9.140625" style="20" customWidth="1"/>
    <col min="6663" max="6663" width="13.42578125" style="20" customWidth="1"/>
    <col min="6664" max="6664" width="15.28515625" style="20" customWidth="1"/>
    <col min="6665" max="6665" width="15.42578125" style="20" customWidth="1"/>
    <col min="6666" max="6667" width="14.42578125" style="20" customWidth="1"/>
    <col min="6668" max="6668" width="5" style="20" customWidth="1"/>
    <col min="6669" max="6671" width="15.140625" style="20" customWidth="1"/>
    <col min="6672" max="6672" width="4.28515625" style="20" customWidth="1"/>
    <col min="6673" max="6673" width="16" style="20" customWidth="1"/>
    <col min="6674" max="6674" width="17.140625" style="20" customWidth="1"/>
    <col min="6675" max="6675" width="18.28515625" style="20" customWidth="1"/>
    <col min="6676" max="6676" width="4.85546875" style="20" customWidth="1"/>
    <col min="6677" max="6677" width="16" style="20" customWidth="1"/>
    <col min="6678" max="6678" width="17.140625" style="20" customWidth="1"/>
    <col min="6679" max="6679" width="18.28515625" style="20" customWidth="1"/>
    <col min="6680" max="6680" width="13.7109375" style="20" customWidth="1"/>
    <col min="6681" max="6681" width="16" style="20" customWidth="1"/>
    <col min="6682" max="6682" width="17.140625" style="20" customWidth="1"/>
    <col min="6683" max="6683" width="18.28515625" style="20" customWidth="1"/>
    <col min="6684" max="6684" width="13.7109375" style="20" customWidth="1"/>
    <col min="6685" max="6685" width="16" style="20" customWidth="1"/>
    <col min="6686" max="6686" width="17.140625" style="20" customWidth="1"/>
    <col min="6687" max="6687" width="18.28515625" style="20" customWidth="1"/>
    <col min="6688" max="6688" width="13.7109375" style="20" customWidth="1"/>
    <col min="6689" max="6689" width="16" style="20" customWidth="1"/>
    <col min="6690" max="6690" width="17.140625" style="20" customWidth="1"/>
    <col min="6691" max="6694" width="18.28515625" style="20" customWidth="1"/>
    <col min="6695" max="6695" width="15" style="20" customWidth="1"/>
    <col min="6696" max="6696" width="15.7109375" style="20" customWidth="1"/>
    <col min="6697" max="6697" width="49" style="20" customWidth="1"/>
    <col min="6698" max="6698" width="19.42578125" style="20" customWidth="1"/>
    <col min="6699" max="6699" width="14.5703125" style="20" customWidth="1"/>
    <col min="6700" max="6700" width="12.28515625" style="20" customWidth="1"/>
    <col min="6701" max="6701" width="14.5703125" style="20" customWidth="1"/>
    <col min="6702" max="6702" width="11.7109375" style="20" customWidth="1"/>
    <col min="6703" max="6703" width="14" style="20" customWidth="1"/>
    <col min="6704" max="6704" width="20.5703125" style="20" customWidth="1"/>
    <col min="6705" max="6705" width="11.7109375" style="20" customWidth="1"/>
    <col min="6706" max="6706" width="10.85546875" style="20" customWidth="1"/>
    <col min="6707" max="6900" width="9.140625" style="20"/>
    <col min="6901" max="6901" width="7.42578125" style="20" customWidth="1"/>
    <col min="6902" max="6902" width="20.28515625" style="20" customWidth="1"/>
    <col min="6903" max="6903" width="24.7109375" style="20" customWidth="1"/>
    <col min="6904" max="6904" width="35.7109375" style="20" customWidth="1"/>
    <col min="6905" max="6905" width="5" style="20" customWidth="1"/>
    <col min="6906" max="6906" width="12.85546875" style="20" customWidth="1"/>
    <col min="6907" max="6907" width="10.7109375" style="20" customWidth="1"/>
    <col min="6908" max="6908" width="7" style="20" customWidth="1"/>
    <col min="6909" max="6909" width="12.28515625" style="20" customWidth="1"/>
    <col min="6910" max="6910" width="10.7109375" style="20" customWidth="1"/>
    <col min="6911" max="6911" width="10.85546875" style="20" customWidth="1"/>
    <col min="6912" max="6912" width="8.85546875" style="20" customWidth="1"/>
    <col min="6913" max="6913" width="13.85546875" style="20" customWidth="1"/>
    <col min="6914" max="6914" width="20.42578125" style="20" customWidth="1"/>
    <col min="6915" max="6915" width="12.28515625" style="20" customWidth="1"/>
    <col min="6916" max="6916" width="19.28515625" style="20" customWidth="1"/>
    <col min="6917" max="6917" width="11.85546875" style="20" customWidth="1"/>
    <col min="6918" max="6918" width="9.140625" style="20" customWidth="1"/>
    <col min="6919" max="6919" width="13.42578125" style="20" customWidth="1"/>
    <col min="6920" max="6920" width="15.28515625" style="20" customWidth="1"/>
    <col min="6921" max="6921" width="15.42578125" style="20" customWidth="1"/>
    <col min="6922" max="6923" width="14.42578125" style="20" customWidth="1"/>
    <col min="6924" max="6924" width="5" style="20" customWidth="1"/>
    <col min="6925" max="6927" width="15.140625" style="20" customWidth="1"/>
    <col min="6928" max="6928" width="4.28515625" style="20" customWidth="1"/>
    <col min="6929" max="6929" width="16" style="20" customWidth="1"/>
    <col min="6930" max="6930" width="17.140625" style="20" customWidth="1"/>
    <col min="6931" max="6931" width="18.28515625" style="20" customWidth="1"/>
    <col min="6932" max="6932" width="4.85546875" style="20" customWidth="1"/>
    <col min="6933" max="6933" width="16" style="20" customWidth="1"/>
    <col min="6934" max="6934" width="17.140625" style="20" customWidth="1"/>
    <col min="6935" max="6935" width="18.28515625" style="20" customWidth="1"/>
    <col min="6936" max="6936" width="13.7109375" style="20" customWidth="1"/>
    <col min="6937" max="6937" width="16" style="20" customWidth="1"/>
    <col min="6938" max="6938" width="17.140625" style="20" customWidth="1"/>
    <col min="6939" max="6939" width="18.28515625" style="20" customWidth="1"/>
    <col min="6940" max="6940" width="13.7109375" style="20" customWidth="1"/>
    <col min="6941" max="6941" width="16" style="20" customWidth="1"/>
    <col min="6942" max="6942" width="17.140625" style="20" customWidth="1"/>
    <col min="6943" max="6943" width="18.28515625" style="20" customWidth="1"/>
    <col min="6944" max="6944" width="13.7109375" style="20" customWidth="1"/>
    <col min="6945" max="6945" width="16" style="20" customWidth="1"/>
    <col min="6946" max="6946" width="17.140625" style="20" customWidth="1"/>
    <col min="6947" max="6950" width="18.28515625" style="20" customWidth="1"/>
    <col min="6951" max="6951" width="15" style="20" customWidth="1"/>
    <col min="6952" max="6952" width="15.7109375" style="20" customWidth="1"/>
    <col min="6953" max="6953" width="49" style="20" customWidth="1"/>
    <col min="6954" max="6954" width="19.42578125" style="20" customWidth="1"/>
    <col min="6955" max="6955" width="14.5703125" style="20" customWidth="1"/>
    <col min="6956" max="6956" width="12.28515625" style="20" customWidth="1"/>
    <col min="6957" max="6957" width="14.5703125" style="20" customWidth="1"/>
    <col min="6958" max="6958" width="11.7109375" style="20" customWidth="1"/>
    <col min="6959" max="6959" width="14" style="20" customWidth="1"/>
    <col min="6960" max="6960" width="20.5703125" style="20" customWidth="1"/>
    <col min="6961" max="6961" width="11.7109375" style="20" customWidth="1"/>
    <col min="6962" max="6962" width="10.85546875" style="20" customWidth="1"/>
    <col min="6963" max="7156" width="9.140625" style="20"/>
    <col min="7157" max="7157" width="7.42578125" style="20" customWidth="1"/>
    <col min="7158" max="7158" width="20.28515625" style="20" customWidth="1"/>
    <col min="7159" max="7159" width="24.7109375" style="20" customWidth="1"/>
    <col min="7160" max="7160" width="35.7109375" style="20" customWidth="1"/>
    <col min="7161" max="7161" width="5" style="20" customWidth="1"/>
    <col min="7162" max="7162" width="12.85546875" style="20" customWidth="1"/>
    <col min="7163" max="7163" width="10.7109375" style="20" customWidth="1"/>
    <col min="7164" max="7164" width="7" style="20" customWidth="1"/>
    <col min="7165" max="7165" width="12.28515625" style="20" customWidth="1"/>
    <col min="7166" max="7166" width="10.7109375" style="20" customWidth="1"/>
    <col min="7167" max="7167" width="10.85546875" style="20" customWidth="1"/>
    <col min="7168" max="7168" width="8.85546875" style="20" customWidth="1"/>
    <col min="7169" max="7169" width="13.85546875" style="20" customWidth="1"/>
    <col min="7170" max="7170" width="20.42578125" style="20" customWidth="1"/>
    <col min="7171" max="7171" width="12.28515625" style="20" customWidth="1"/>
    <col min="7172" max="7172" width="19.28515625" style="20" customWidth="1"/>
    <col min="7173" max="7173" width="11.85546875" style="20" customWidth="1"/>
    <col min="7174" max="7174" width="9.140625" style="20" customWidth="1"/>
    <col min="7175" max="7175" width="13.42578125" style="20" customWidth="1"/>
    <col min="7176" max="7176" width="15.28515625" style="20" customWidth="1"/>
    <col min="7177" max="7177" width="15.42578125" style="20" customWidth="1"/>
    <col min="7178" max="7179" width="14.42578125" style="20" customWidth="1"/>
    <col min="7180" max="7180" width="5" style="20" customWidth="1"/>
    <col min="7181" max="7183" width="15.140625" style="20" customWidth="1"/>
    <col min="7184" max="7184" width="4.28515625" style="20" customWidth="1"/>
    <col min="7185" max="7185" width="16" style="20" customWidth="1"/>
    <col min="7186" max="7186" width="17.140625" style="20" customWidth="1"/>
    <col min="7187" max="7187" width="18.28515625" style="20" customWidth="1"/>
    <col min="7188" max="7188" width="4.85546875" style="20" customWidth="1"/>
    <col min="7189" max="7189" width="16" style="20" customWidth="1"/>
    <col min="7190" max="7190" width="17.140625" style="20" customWidth="1"/>
    <col min="7191" max="7191" width="18.28515625" style="20" customWidth="1"/>
    <col min="7192" max="7192" width="13.7109375" style="20" customWidth="1"/>
    <col min="7193" max="7193" width="16" style="20" customWidth="1"/>
    <col min="7194" max="7194" width="17.140625" style="20" customWidth="1"/>
    <col min="7195" max="7195" width="18.28515625" style="20" customWidth="1"/>
    <col min="7196" max="7196" width="13.7109375" style="20" customWidth="1"/>
    <col min="7197" max="7197" width="16" style="20" customWidth="1"/>
    <col min="7198" max="7198" width="17.140625" style="20" customWidth="1"/>
    <col min="7199" max="7199" width="18.28515625" style="20" customWidth="1"/>
    <col min="7200" max="7200" width="13.7109375" style="20" customWidth="1"/>
    <col min="7201" max="7201" width="16" style="20" customWidth="1"/>
    <col min="7202" max="7202" width="17.140625" style="20" customWidth="1"/>
    <col min="7203" max="7206" width="18.28515625" style="20" customWidth="1"/>
    <col min="7207" max="7207" width="15" style="20" customWidth="1"/>
    <col min="7208" max="7208" width="15.7109375" style="20" customWidth="1"/>
    <col min="7209" max="7209" width="49" style="20" customWidth="1"/>
    <col min="7210" max="7210" width="19.42578125" style="20" customWidth="1"/>
    <col min="7211" max="7211" width="14.5703125" style="20" customWidth="1"/>
    <col min="7212" max="7212" width="12.28515625" style="20" customWidth="1"/>
    <col min="7213" max="7213" width="14.5703125" style="20" customWidth="1"/>
    <col min="7214" max="7214" width="11.7109375" style="20" customWidth="1"/>
    <col min="7215" max="7215" width="14" style="20" customWidth="1"/>
    <col min="7216" max="7216" width="20.5703125" style="20" customWidth="1"/>
    <col min="7217" max="7217" width="11.7109375" style="20" customWidth="1"/>
    <col min="7218" max="7218" width="10.85546875" style="20" customWidth="1"/>
    <col min="7219" max="7412" width="9.140625" style="20"/>
    <col min="7413" max="7413" width="7.42578125" style="20" customWidth="1"/>
    <col min="7414" max="7414" width="20.28515625" style="20" customWidth="1"/>
    <col min="7415" max="7415" width="24.7109375" style="20" customWidth="1"/>
    <col min="7416" max="7416" width="35.7109375" style="20" customWidth="1"/>
    <col min="7417" max="7417" width="5" style="20" customWidth="1"/>
    <col min="7418" max="7418" width="12.85546875" style="20" customWidth="1"/>
    <col min="7419" max="7419" width="10.7109375" style="20" customWidth="1"/>
    <col min="7420" max="7420" width="7" style="20" customWidth="1"/>
    <col min="7421" max="7421" width="12.28515625" style="20" customWidth="1"/>
    <col min="7422" max="7422" width="10.7109375" style="20" customWidth="1"/>
    <col min="7423" max="7423" width="10.85546875" style="20" customWidth="1"/>
    <col min="7424" max="7424" width="8.85546875" style="20" customWidth="1"/>
    <col min="7425" max="7425" width="13.85546875" style="20" customWidth="1"/>
    <col min="7426" max="7426" width="20.42578125" style="20" customWidth="1"/>
    <col min="7427" max="7427" width="12.28515625" style="20" customWidth="1"/>
    <col min="7428" max="7428" width="19.28515625" style="20" customWidth="1"/>
    <col min="7429" max="7429" width="11.85546875" style="20" customWidth="1"/>
    <col min="7430" max="7430" width="9.140625" style="20" customWidth="1"/>
    <col min="7431" max="7431" width="13.42578125" style="20" customWidth="1"/>
    <col min="7432" max="7432" width="15.28515625" style="20" customWidth="1"/>
    <col min="7433" max="7433" width="15.42578125" style="20" customWidth="1"/>
    <col min="7434" max="7435" width="14.42578125" style="20" customWidth="1"/>
    <col min="7436" max="7436" width="5" style="20" customWidth="1"/>
    <col min="7437" max="7439" width="15.140625" style="20" customWidth="1"/>
    <col min="7440" max="7440" width="4.28515625" style="20" customWidth="1"/>
    <col min="7441" max="7441" width="16" style="20" customWidth="1"/>
    <col min="7442" max="7442" width="17.140625" style="20" customWidth="1"/>
    <col min="7443" max="7443" width="18.28515625" style="20" customWidth="1"/>
    <col min="7444" max="7444" width="4.85546875" style="20" customWidth="1"/>
    <col min="7445" max="7445" width="16" style="20" customWidth="1"/>
    <col min="7446" max="7446" width="17.140625" style="20" customWidth="1"/>
    <col min="7447" max="7447" width="18.28515625" style="20" customWidth="1"/>
    <col min="7448" max="7448" width="13.7109375" style="20" customWidth="1"/>
    <col min="7449" max="7449" width="16" style="20" customWidth="1"/>
    <col min="7450" max="7450" width="17.140625" style="20" customWidth="1"/>
    <col min="7451" max="7451" width="18.28515625" style="20" customWidth="1"/>
    <col min="7452" max="7452" width="13.7109375" style="20" customWidth="1"/>
    <col min="7453" max="7453" width="16" style="20" customWidth="1"/>
    <col min="7454" max="7454" width="17.140625" style="20" customWidth="1"/>
    <col min="7455" max="7455" width="18.28515625" style="20" customWidth="1"/>
    <col min="7456" max="7456" width="13.7109375" style="20" customWidth="1"/>
    <col min="7457" max="7457" width="16" style="20" customWidth="1"/>
    <col min="7458" max="7458" width="17.140625" style="20" customWidth="1"/>
    <col min="7459" max="7462" width="18.28515625" style="20" customWidth="1"/>
    <col min="7463" max="7463" width="15" style="20" customWidth="1"/>
    <col min="7464" max="7464" width="15.7109375" style="20" customWidth="1"/>
    <col min="7465" max="7465" width="49" style="20" customWidth="1"/>
    <col min="7466" max="7466" width="19.42578125" style="20" customWidth="1"/>
    <col min="7467" max="7467" width="14.5703125" style="20" customWidth="1"/>
    <col min="7468" max="7468" width="12.28515625" style="20" customWidth="1"/>
    <col min="7469" max="7469" width="14.5703125" style="20" customWidth="1"/>
    <col min="7470" max="7470" width="11.7109375" style="20" customWidth="1"/>
    <col min="7471" max="7471" width="14" style="20" customWidth="1"/>
    <col min="7472" max="7472" width="20.5703125" style="20" customWidth="1"/>
    <col min="7473" max="7473" width="11.7109375" style="20" customWidth="1"/>
    <col min="7474" max="7474" width="10.85546875" style="20" customWidth="1"/>
    <col min="7475" max="7668" width="9.140625" style="20"/>
    <col min="7669" max="7669" width="7.42578125" style="20" customWidth="1"/>
    <col min="7670" max="7670" width="20.28515625" style="20" customWidth="1"/>
    <col min="7671" max="7671" width="24.7109375" style="20" customWidth="1"/>
    <col min="7672" max="7672" width="35.7109375" style="20" customWidth="1"/>
    <col min="7673" max="7673" width="5" style="20" customWidth="1"/>
    <col min="7674" max="7674" width="12.85546875" style="20" customWidth="1"/>
    <col min="7675" max="7675" width="10.7109375" style="20" customWidth="1"/>
    <col min="7676" max="7676" width="7" style="20" customWidth="1"/>
    <col min="7677" max="7677" width="12.28515625" style="20" customWidth="1"/>
    <col min="7678" max="7678" width="10.7109375" style="20" customWidth="1"/>
    <col min="7679" max="7679" width="10.85546875" style="20" customWidth="1"/>
    <col min="7680" max="7680" width="8.85546875" style="20" customWidth="1"/>
    <col min="7681" max="7681" width="13.85546875" style="20" customWidth="1"/>
    <col min="7682" max="7682" width="20.42578125" style="20" customWidth="1"/>
    <col min="7683" max="7683" width="12.28515625" style="20" customWidth="1"/>
    <col min="7684" max="7684" width="19.28515625" style="20" customWidth="1"/>
    <col min="7685" max="7685" width="11.85546875" style="20" customWidth="1"/>
    <col min="7686" max="7686" width="9.140625" style="20" customWidth="1"/>
    <col min="7687" max="7687" width="13.42578125" style="20" customWidth="1"/>
    <col min="7688" max="7688" width="15.28515625" style="20" customWidth="1"/>
    <col min="7689" max="7689" width="15.42578125" style="20" customWidth="1"/>
    <col min="7690" max="7691" width="14.42578125" style="20" customWidth="1"/>
    <col min="7692" max="7692" width="5" style="20" customWidth="1"/>
    <col min="7693" max="7695" width="15.140625" style="20" customWidth="1"/>
    <col min="7696" max="7696" width="4.28515625" style="20" customWidth="1"/>
    <col min="7697" max="7697" width="16" style="20" customWidth="1"/>
    <col min="7698" max="7698" width="17.140625" style="20" customWidth="1"/>
    <col min="7699" max="7699" width="18.28515625" style="20" customWidth="1"/>
    <col min="7700" max="7700" width="4.85546875" style="20" customWidth="1"/>
    <col min="7701" max="7701" width="16" style="20" customWidth="1"/>
    <col min="7702" max="7702" width="17.140625" style="20" customWidth="1"/>
    <col min="7703" max="7703" width="18.28515625" style="20" customWidth="1"/>
    <col min="7704" max="7704" width="13.7109375" style="20" customWidth="1"/>
    <col min="7705" max="7705" width="16" style="20" customWidth="1"/>
    <col min="7706" max="7706" width="17.140625" style="20" customWidth="1"/>
    <col min="7707" max="7707" width="18.28515625" style="20" customWidth="1"/>
    <col min="7708" max="7708" width="13.7109375" style="20" customWidth="1"/>
    <col min="7709" max="7709" width="16" style="20" customWidth="1"/>
    <col min="7710" max="7710" width="17.140625" style="20" customWidth="1"/>
    <col min="7711" max="7711" width="18.28515625" style="20" customWidth="1"/>
    <col min="7712" max="7712" width="13.7109375" style="20" customWidth="1"/>
    <col min="7713" max="7713" width="16" style="20" customWidth="1"/>
    <col min="7714" max="7714" width="17.140625" style="20" customWidth="1"/>
    <col min="7715" max="7718" width="18.28515625" style="20" customWidth="1"/>
    <col min="7719" max="7719" width="15" style="20" customWidth="1"/>
    <col min="7720" max="7720" width="15.7109375" style="20" customWidth="1"/>
    <col min="7721" max="7721" width="49" style="20" customWidth="1"/>
    <col min="7722" max="7722" width="19.42578125" style="20" customWidth="1"/>
    <col min="7723" max="7723" width="14.5703125" style="20" customWidth="1"/>
    <col min="7724" max="7724" width="12.28515625" style="20" customWidth="1"/>
    <col min="7725" max="7725" width="14.5703125" style="20" customWidth="1"/>
    <col min="7726" max="7726" width="11.7109375" style="20" customWidth="1"/>
    <col min="7727" max="7727" width="14" style="20" customWidth="1"/>
    <col min="7728" max="7728" width="20.5703125" style="20" customWidth="1"/>
    <col min="7729" max="7729" width="11.7109375" style="20" customWidth="1"/>
    <col min="7730" max="7730" width="10.85546875" style="20" customWidth="1"/>
    <col min="7731" max="7924" width="9.140625" style="20"/>
    <col min="7925" max="7925" width="7.42578125" style="20" customWidth="1"/>
    <col min="7926" max="7926" width="20.28515625" style="20" customWidth="1"/>
    <col min="7927" max="7927" width="24.7109375" style="20" customWidth="1"/>
    <col min="7928" max="7928" width="35.7109375" style="20" customWidth="1"/>
    <col min="7929" max="7929" width="5" style="20" customWidth="1"/>
    <col min="7930" max="7930" width="12.85546875" style="20" customWidth="1"/>
    <col min="7931" max="7931" width="10.7109375" style="20" customWidth="1"/>
    <col min="7932" max="7932" width="7" style="20" customWidth="1"/>
    <col min="7933" max="7933" width="12.28515625" style="20" customWidth="1"/>
    <col min="7934" max="7934" width="10.7109375" style="20" customWidth="1"/>
    <col min="7935" max="7935" width="10.85546875" style="20" customWidth="1"/>
    <col min="7936" max="7936" width="8.85546875" style="20" customWidth="1"/>
    <col min="7937" max="7937" width="13.85546875" style="20" customWidth="1"/>
    <col min="7938" max="7938" width="20.42578125" style="20" customWidth="1"/>
    <col min="7939" max="7939" width="12.28515625" style="20" customWidth="1"/>
    <col min="7940" max="7940" width="19.28515625" style="20" customWidth="1"/>
    <col min="7941" max="7941" width="11.85546875" style="20" customWidth="1"/>
    <col min="7942" max="7942" width="9.140625" style="20" customWidth="1"/>
    <col min="7943" max="7943" width="13.42578125" style="20" customWidth="1"/>
    <col min="7944" max="7944" width="15.28515625" style="20" customWidth="1"/>
    <col min="7945" max="7945" width="15.42578125" style="20" customWidth="1"/>
    <col min="7946" max="7947" width="14.42578125" style="20" customWidth="1"/>
    <col min="7948" max="7948" width="5" style="20" customWidth="1"/>
    <col min="7949" max="7951" width="15.140625" style="20" customWidth="1"/>
    <col min="7952" max="7952" width="4.28515625" style="20" customWidth="1"/>
    <col min="7953" max="7953" width="16" style="20" customWidth="1"/>
    <col min="7954" max="7954" width="17.140625" style="20" customWidth="1"/>
    <col min="7955" max="7955" width="18.28515625" style="20" customWidth="1"/>
    <col min="7956" max="7956" width="4.85546875" style="20" customWidth="1"/>
    <col min="7957" max="7957" width="16" style="20" customWidth="1"/>
    <col min="7958" max="7958" width="17.140625" style="20" customWidth="1"/>
    <col min="7959" max="7959" width="18.28515625" style="20" customWidth="1"/>
    <col min="7960" max="7960" width="13.7109375" style="20" customWidth="1"/>
    <col min="7961" max="7961" width="16" style="20" customWidth="1"/>
    <col min="7962" max="7962" width="17.140625" style="20" customWidth="1"/>
    <col min="7963" max="7963" width="18.28515625" style="20" customWidth="1"/>
    <col min="7964" max="7964" width="13.7109375" style="20" customWidth="1"/>
    <col min="7965" max="7965" width="16" style="20" customWidth="1"/>
    <col min="7966" max="7966" width="17.140625" style="20" customWidth="1"/>
    <col min="7967" max="7967" width="18.28515625" style="20" customWidth="1"/>
    <col min="7968" max="7968" width="13.7109375" style="20" customWidth="1"/>
    <col min="7969" max="7969" width="16" style="20" customWidth="1"/>
    <col min="7970" max="7970" width="17.140625" style="20" customWidth="1"/>
    <col min="7971" max="7974" width="18.28515625" style="20" customWidth="1"/>
    <col min="7975" max="7975" width="15" style="20" customWidth="1"/>
    <col min="7976" max="7976" width="15.7109375" style="20" customWidth="1"/>
    <col min="7977" max="7977" width="49" style="20" customWidth="1"/>
    <col min="7978" max="7978" width="19.42578125" style="20" customWidth="1"/>
    <col min="7979" max="7979" width="14.5703125" style="20" customWidth="1"/>
    <col min="7980" max="7980" width="12.28515625" style="20" customWidth="1"/>
    <col min="7981" max="7981" width="14.5703125" style="20" customWidth="1"/>
    <col min="7982" max="7982" width="11.7109375" style="20" customWidth="1"/>
    <col min="7983" max="7983" width="14" style="20" customWidth="1"/>
    <col min="7984" max="7984" width="20.5703125" style="20" customWidth="1"/>
    <col min="7985" max="7985" width="11.7109375" style="20" customWidth="1"/>
    <col min="7986" max="7986" width="10.85546875" style="20" customWidth="1"/>
    <col min="7987" max="8180" width="9.140625" style="20"/>
    <col min="8181" max="8181" width="7.42578125" style="20" customWidth="1"/>
    <col min="8182" max="8182" width="20.28515625" style="20" customWidth="1"/>
    <col min="8183" max="8183" width="24.7109375" style="20" customWidth="1"/>
    <col min="8184" max="8184" width="35.7109375" style="20" customWidth="1"/>
    <col min="8185" max="8185" width="5" style="20" customWidth="1"/>
    <col min="8186" max="8186" width="12.85546875" style="20" customWidth="1"/>
    <col min="8187" max="8187" width="10.7109375" style="20" customWidth="1"/>
    <col min="8188" max="8188" width="7" style="20" customWidth="1"/>
    <col min="8189" max="8189" width="12.28515625" style="20" customWidth="1"/>
    <col min="8190" max="8190" width="10.7109375" style="20" customWidth="1"/>
    <col min="8191" max="8191" width="10.85546875" style="20" customWidth="1"/>
    <col min="8192" max="8192" width="8.85546875" style="20" customWidth="1"/>
    <col min="8193" max="8193" width="13.85546875" style="20" customWidth="1"/>
    <col min="8194" max="8194" width="20.42578125" style="20" customWidth="1"/>
    <col min="8195" max="8195" width="12.28515625" style="20" customWidth="1"/>
    <col min="8196" max="8196" width="19.28515625" style="20" customWidth="1"/>
    <col min="8197" max="8197" width="11.85546875" style="20" customWidth="1"/>
    <col min="8198" max="8198" width="9.140625" style="20" customWidth="1"/>
    <col min="8199" max="8199" width="13.42578125" style="20" customWidth="1"/>
    <col min="8200" max="8200" width="15.28515625" style="20" customWidth="1"/>
    <col min="8201" max="8201" width="15.42578125" style="20" customWidth="1"/>
    <col min="8202" max="8203" width="14.42578125" style="20" customWidth="1"/>
    <col min="8204" max="8204" width="5" style="20" customWidth="1"/>
    <col min="8205" max="8207" width="15.140625" style="20" customWidth="1"/>
    <col min="8208" max="8208" width="4.28515625" style="20" customWidth="1"/>
    <col min="8209" max="8209" width="16" style="20" customWidth="1"/>
    <col min="8210" max="8210" width="17.140625" style="20" customWidth="1"/>
    <col min="8211" max="8211" width="18.28515625" style="20" customWidth="1"/>
    <col min="8212" max="8212" width="4.85546875" style="20" customWidth="1"/>
    <col min="8213" max="8213" width="16" style="20" customWidth="1"/>
    <col min="8214" max="8214" width="17.140625" style="20" customWidth="1"/>
    <col min="8215" max="8215" width="18.28515625" style="20" customWidth="1"/>
    <col min="8216" max="8216" width="13.7109375" style="20" customWidth="1"/>
    <col min="8217" max="8217" width="16" style="20" customWidth="1"/>
    <col min="8218" max="8218" width="17.140625" style="20" customWidth="1"/>
    <col min="8219" max="8219" width="18.28515625" style="20" customWidth="1"/>
    <col min="8220" max="8220" width="13.7109375" style="20" customWidth="1"/>
    <col min="8221" max="8221" width="16" style="20" customWidth="1"/>
    <col min="8222" max="8222" width="17.140625" style="20" customWidth="1"/>
    <col min="8223" max="8223" width="18.28515625" style="20" customWidth="1"/>
    <col min="8224" max="8224" width="13.7109375" style="20" customWidth="1"/>
    <col min="8225" max="8225" width="16" style="20" customWidth="1"/>
    <col min="8226" max="8226" width="17.140625" style="20" customWidth="1"/>
    <col min="8227" max="8230" width="18.28515625" style="20" customWidth="1"/>
    <col min="8231" max="8231" width="15" style="20" customWidth="1"/>
    <col min="8232" max="8232" width="15.7109375" style="20" customWidth="1"/>
    <col min="8233" max="8233" width="49" style="20" customWidth="1"/>
    <col min="8234" max="8234" width="19.42578125" style="20" customWidth="1"/>
    <col min="8235" max="8235" width="14.5703125" style="20" customWidth="1"/>
    <col min="8236" max="8236" width="12.28515625" style="20" customWidth="1"/>
    <col min="8237" max="8237" width="14.5703125" style="20" customWidth="1"/>
    <col min="8238" max="8238" width="11.7109375" style="20" customWidth="1"/>
    <col min="8239" max="8239" width="14" style="20" customWidth="1"/>
    <col min="8240" max="8240" width="20.5703125" style="20" customWidth="1"/>
    <col min="8241" max="8241" width="11.7109375" style="20" customWidth="1"/>
    <col min="8242" max="8242" width="10.85546875" style="20" customWidth="1"/>
    <col min="8243" max="8436" width="9.140625" style="20"/>
    <col min="8437" max="8437" width="7.42578125" style="20" customWidth="1"/>
    <col min="8438" max="8438" width="20.28515625" style="20" customWidth="1"/>
    <col min="8439" max="8439" width="24.7109375" style="20" customWidth="1"/>
    <col min="8440" max="8440" width="35.7109375" style="20" customWidth="1"/>
    <col min="8441" max="8441" width="5" style="20" customWidth="1"/>
    <col min="8442" max="8442" width="12.85546875" style="20" customWidth="1"/>
    <col min="8443" max="8443" width="10.7109375" style="20" customWidth="1"/>
    <col min="8444" max="8444" width="7" style="20" customWidth="1"/>
    <col min="8445" max="8445" width="12.28515625" style="20" customWidth="1"/>
    <col min="8446" max="8446" width="10.7109375" style="20" customWidth="1"/>
    <col min="8447" max="8447" width="10.85546875" style="20" customWidth="1"/>
    <col min="8448" max="8448" width="8.85546875" style="20" customWidth="1"/>
    <col min="8449" max="8449" width="13.85546875" style="20" customWidth="1"/>
    <col min="8450" max="8450" width="20.42578125" style="20" customWidth="1"/>
    <col min="8451" max="8451" width="12.28515625" style="20" customWidth="1"/>
    <col min="8452" max="8452" width="19.28515625" style="20" customWidth="1"/>
    <col min="8453" max="8453" width="11.85546875" style="20" customWidth="1"/>
    <col min="8454" max="8454" width="9.140625" style="20" customWidth="1"/>
    <col min="8455" max="8455" width="13.42578125" style="20" customWidth="1"/>
    <col min="8456" max="8456" width="15.28515625" style="20" customWidth="1"/>
    <col min="8457" max="8457" width="15.42578125" style="20" customWidth="1"/>
    <col min="8458" max="8459" width="14.42578125" style="20" customWidth="1"/>
    <col min="8460" max="8460" width="5" style="20" customWidth="1"/>
    <col min="8461" max="8463" width="15.140625" style="20" customWidth="1"/>
    <col min="8464" max="8464" width="4.28515625" style="20" customWidth="1"/>
    <col min="8465" max="8465" width="16" style="20" customWidth="1"/>
    <col min="8466" max="8466" width="17.140625" style="20" customWidth="1"/>
    <col min="8467" max="8467" width="18.28515625" style="20" customWidth="1"/>
    <col min="8468" max="8468" width="4.85546875" style="20" customWidth="1"/>
    <col min="8469" max="8469" width="16" style="20" customWidth="1"/>
    <col min="8470" max="8470" width="17.140625" style="20" customWidth="1"/>
    <col min="8471" max="8471" width="18.28515625" style="20" customWidth="1"/>
    <col min="8472" max="8472" width="13.7109375" style="20" customWidth="1"/>
    <col min="8473" max="8473" width="16" style="20" customWidth="1"/>
    <col min="8474" max="8474" width="17.140625" style="20" customWidth="1"/>
    <col min="8475" max="8475" width="18.28515625" style="20" customWidth="1"/>
    <col min="8476" max="8476" width="13.7109375" style="20" customWidth="1"/>
    <col min="8477" max="8477" width="16" style="20" customWidth="1"/>
    <col min="8478" max="8478" width="17.140625" style="20" customWidth="1"/>
    <col min="8479" max="8479" width="18.28515625" style="20" customWidth="1"/>
    <col min="8480" max="8480" width="13.7109375" style="20" customWidth="1"/>
    <col min="8481" max="8481" width="16" style="20" customWidth="1"/>
    <col min="8482" max="8482" width="17.140625" style="20" customWidth="1"/>
    <col min="8483" max="8486" width="18.28515625" style="20" customWidth="1"/>
    <col min="8487" max="8487" width="15" style="20" customWidth="1"/>
    <col min="8488" max="8488" width="15.7109375" style="20" customWidth="1"/>
    <col min="8489" max="8489" width="49" style="20" customWidth="1"/>
    <col min="8490" max="8490" width="19.42578125" style="20" customWidth="1"/>
    <col min="8491" max="8491" width="14.5703125" style="20" customWidth="1"/>
    <col min="8492" max="8492" width="12.28515625" style="20" customWidth="1"/>
    <col min="8493" max="8493" width="14.5703125" style="20" customWidth="1"/>
    <col min="8494" max="8494" width="11.7109375" style="20" customWidth="1"/>
    <col min="8495" max="8495" width="14" style="20" customWidth="1"/>
    <col min="8496" max="8496" width="20.5703125" style="20" customWidth="1"/>
    <col min="8497" max="8497" width="11.7109375" style="20" customWidth="1"/>
    <col min="8498" max="8498" width="10.85546875" style="20" customWidth="1"/>
    <col min="8499" max="8692" width="9.140625" style="20"/>
    <col min="8693" max="8693" width="7.42578125" style="20" customWidth="1"/>
    <col min="8694" max="8694" width="20.28515625" style="20" customWidth="1"/>
    <col min="8695" max="8695" width="24.7109375" style="20" customWidth="1"/>
    <col min="8696" max="8696" width="35.7109375" style="20" customWidth="1"/>
    <col min="8697" max="8697" width="5" style="20" customWidth="1"/>
    <col min="8698" max="8698" width="12.85546875" style="20" customWidth="1"/>
    <col min="8699" max="8699" width="10.7109375" style="20" customWidth="1"/>
    <col min="8700" max="8700" width="7" style="20" customWidth="1"/>
    <col min="8701" max="8701" width="12.28515625" style="20" customWidth="1"/>
    <col min="8702" max="8702" width="10.7109375" style="20" customWidth="1"/>
    <col min="8703" max="8703" width="10.85546875" style="20" customWidth="1"/>
    <col min="8704" max="8704" width="8.85546875" style="20" customWidth="1"/>
    <col min="8705" max="8705" width="13.85546875" style="20" customWidth="1"/>
    <col min="8706" max="8706" width="20.42578125" style="20" customWidth="1"/>
    <col min="8707" max="8707" width="12.28515625" style="20" customWidth="1"/>
    <col min="8708" max="8708" width="19.28515625" style="20" customWidth="1"/>
    <col min="8709" max="8709" width="11.85546875" style="20" customWidth="1"/>
    <col min="8710" max="8710" width="9.140625" style="20" customWidth="1"/>
    <col min="8711" max="8711" width="13.42578125" style="20" customWidth="1"/>
    <col min="8712" max="8712" width="15.28515625" style="20" customWidth="1"/>
    <col min="8713" max="8713" width="15.42578125" style="20" customWidth="1"/>
    <col min="8714" max="8715" width="14.42578125" style="20" customWidth="1"/>
    <col min="8716" max="8716" width="5" style="20" customWidth="1"/>
    <col min="8717" max="8719" width="15.140625" style="20" customWidth="1"/>
    <col min="8720" max="8720" width="4.28515625" style="20" customWidth="1"/>
    <col min="8721" max="8721" width="16" style="20" customWidth="1"/>
    <col min="8722" max="8722" width="17.140625" style="20" customWidth="1"/>
    <col min="8723" max="8723" width="18.28515625" style="20" customWidth="1"/>
    <col min="8724" max="8724" width="4.85546875" style="20" customWidth="1"/>
    <col min="8725" max="8725" width="16" style="20" customWidth="1"/>
    <col min="8726" max="8726" width="17.140625" style="20" customWidth="1"/>
    <col min="8727" max="8727" width="18.28515625" style="20" customWidth="1"/>
    <col min="8728" max="8728" width="13.7109375" style="20" customWidth="1"/>
    <col min="8729" max="8729" width="16" style="20" customWidth="1"/>
    <col min="8730" max="8730" width="17.140625" style="20" customWidth="1"/>
    <col min="8731" max="8731" width="18.28515625" style="20" customWidth="1"/>
    <col min="8732" max="8732" width="13.7109375" style="20" customWidth="1"/>
    <col min="8733" max="8733" width="16" style="20" customWidth="1"/>
    <col min="8734" max="8734" width="17.140625" style="20" customWidth="1"/>
    <col min="8735" max="8735" width="18.28515625" style="20" customWidth="1"/>
    <col min="8736" max="8736" width="13.7109375" style="20" customWidth="1"/>
    <col min="8737" max="8737" width="16" style="20" customWidth="1"/>
    <col min="8738" max="8738" width="17.140625" style="20" customWidth="1"/>
    <col min="8739" max="8742" width="18.28515625" style="20" customWidth="1"/>
    <col min="8743" max="8743" width="15" style="20" customWidth="1"/>
    <col min="8744" max="8744" width="15.7109375" style="20" customWidth="1"/>
    <col min="8745" max="8745" width="49" style="20" customWidth="1"/>
    <col min="8746" max="8746" width="19.42578125" style="20" customWidth="1"/>
    <col min="8747" max="8747" width="14.5703125" style="20" customWidth="1"/>
    <col min="8748" max="8748" width="12.28515625" style="20" customWidth="1"/>
    <col min="8749" max="8749" width="14.5703125" style="20" customWidth="1"/>
    <col min="8750" max="8750" width="11.7109375" style="20" customWidth="1"/>
    <col min="8751" max="8751" width="14" style="20" customWidth="1"/>
    <col min="8752" max="8752" width="20.5703125" style="20" customWidth="1"/>
    <col min="8753" max="8753" width="11.7109375" style="20" customWidth="1"/>
    <col min="8754" max="8754" width="10.85546875" style="20" customWidth="1"/>
    <col min="8755" max="8948" width="9.140625" style="20"/>
    <col min="8949" max="8949" width="7.42578125" style="20" customWidth="1"/>
    <col min="8950" max="8950" width="20.28515625" style="20" customWidth="1"/>
    <col min="8951" max="8951" width="24.7109375" style="20" customWidth="1"/>
    <col min="8952" max="8952" width="35.7109375" style="20" customWidth="1"/>
    <col min="8953" max="8953" width="5" style="20" customWidth="1"/>
    <col min="8954" max="8954" width="12.85546875" style="20" customWidth="1"/>
    <col min="8955" max="8955" width="10.7109375" style="20" customWidth="1"/>
    <col min="8956" max="8956" width="7" style="20" customWidth="1"/>
    <col min="8957" max="8957" width="12.28515625" style="20" customWidth="1"/>
    <col min="8958" max="8958" width="10.7109375" style="20" customWidth="1"/>
    <col min="8959" max="8959" width="10.85546875" style="20" customWidth="1"/>
    <col min="8960" max="8960" width="8.85546875" style="20" customWidth="1"/>
    <col min="8961" max="8961" width="13.85546875" style="20" customWidth="1"/>
    <col min="8962" max="8962" width="20.42578125" style="20" customWidth="1"/>
    <col min="8963" max="8963" width="12.28515625" style="20" customWidth="1"/>
    <col min="8964" max="8964" width="19.28515625" style="20" customWidth="1"/>
    <col min="8965" max="8965" width="11.85546875" style="20" customWidth="1"/>
    <col min="8966" max="8966" width="9.140625" style="20" customWidth="1"/>
    <col min="8967" max="8967" width="13.42578125" style="20" customWidth="1"/>
    <col min="8968" max="8968" width="15.28515625" style="20" customWidth="1"/>
    <col min="8969" max="8969" width="15.42578125" style="20" customWidth="1"/>
    <col min="8970" max="8971" width="14.42578125" style="20" customWidth="1"/>
    <col min="8972" max="8972" width="5" style="20" customWidth="1"/>
    <col min="8973" max="8975" width="15.140625" style="20" customWidth="1"/>
    <col min="8976" max="8976" width="4.28515625" style="20" customWidth="1"/>
    <col min="8977" max="8977" width="16" style="20" customWidth="1"/>
    <col min="8978" max="8978" width="17.140625" style="20" customWidth="1"/>
    <col min="8979" max="8979" width="18.28515625" style="20" customWidth="1"/>
    <col min="8980" max="8980" width="4.85546875" style="20" customWidth="1"/>
    <col min="8981" max="8981" width="16" style="20" customWidth="1"/>
    <col min="8982" max="8982" width="17.140625" style="20" customWidth="1"/>
    <col min="8983" max="8983" width="18.28515625" style="20" customWidth="1"/>
    <col min="8984" max="8984" width="13.7109375" style="20" customWidth="1"/>
    <col min="8985" max="8985" width="16" style="20" customWidth="1"/>
    <col min="8986" max="8986" width="17.140625" style="20" customWidth="1"/>
    <col min="8987" max="8987" width="18.28515625" style="20" customWidth="1"/>
    <col min="8988" max="8988" width="13.7109375" style="20" customWidth="1"/>
    <col min="8989" max="8989" width="16" style="20" customWidth="1"/>
    <col min="8990" max="8990" width="17.140625" style="20" customWidth="1"/>
    <col min="8991" max="8991" width="18.28515625" style="20" customWidth="1"/>
    <col min="8992" max="8992" width="13.7109375" style="20" customWidth="1"/>
    <col min="8993" max="8993" width="16" style="20" customWidth="1"/>
    <col min="8994" max="8994" width="17.140625" style="20" customWidth="1"/>
    <col min="8995" max="8998" width="18.28515625" style="20" customWidth="1"/>
    <col min="8999" max="8999" width="15" style="20" customWidth="1"/>
    <col min="9000" max="9000" width="15.7109375" style="20" customWidth="1"/>
    <col min="9001" max="9001" width="49" style="20" customWidth="1"/>
    <col min="9002" max="9002" width="19.42578125" style="20" customWidth="1"/>
    <col min="9003" max="9003" width="14.5703125" style="20" customWidth="1"/>
    <col min="9004" max="9004" width="12.28515625" style="20" customWidth="1"/>
    <col min="9005" max="9005" width="14.5703125" style="20" customWidth="1"/>
    <col min="9006" max="9006" width="11.7109375" style="20" customWidth="1"/>
    <col min="9007" max="9007" width="14" style="20" customWidth="1"/>
    <col min="9008" max="9008" width="20.5703125" style="20" customWidth="1"/>
    <col min="9009" max="9009" width="11.7109375" style="20" customWidth="1"/>
    <col min="9010" max="9010" width="10.85546875" style="20" customWidth="1"/>
    <col min="9011" max="9204" width="9.140625" style="20"/>
    <col min="9205" max="9205" width="7.42578125" style="20" customWidth="1"/>
    <col min="9206" max="9206" width="20.28515625" style="20" customWidth="1"/>
    <col min="9207" max="9207" width="24.7109375" style="20" customWidth="1"/>
    <col min="9208" max="9208" width="35.7109375" style="20" customWidth="1"/>
    <col min="9209" max="9209" width="5" style="20" customWidth="1"/>
    <col min="9210" max="9210" width="12.85546875" style="20" customWidth="1"/>
    <col min="9211" max="9211" width="10.7109375" style="20" customWidth="1"/>
    <col min="9212" max="9212" width="7" style="20" customWidth="1"/>
    <col min="9213" max="9213" width="12.28515625" style="20" customWidth="1"/>
    <col min="9214" max="9214" width="10.7109375" style="20" customWidth="1"/>
    <col min="9215" max="9215" width="10.85546875" style="20" customWidth="1"/>
    <col min="9216" max="9216" width="8.85546875" style="20" customWidth="1"/>
    <col min="9217" max="9217" width="13.85546875" style="20" customWidth="1"/>
    <col min="9218" max="9218" width="20.42578125" style="20" customWidth="1"/>
    <col min="9219" max="9219" width="12.28515625" style="20" customWidth="1"/>
    <col min="9220" max="9220" width="19.28515625" style="20" customWidth="1"/>
    <col min="9221" max="9221" width="11.85546875" style="20" customWidth="1"/>
    <col min="9222" max="9222" width="9.140625" style="20" customWidth="1"/>
    <col min="9223" max="9223" width="13.42578125" style="20" customWidth="1"/>
    <col min="9224" max="9224" width="15.28515625" style="20" customWidth="1"/>
    <col min="9225" max="9225" width="15.42578125" style="20" customWidth="1"/>
    <col min="9226" max="9227" width="14.42578125" style="20" customWidth="1"/>
    <col min="9228" max="9228" width="5" style="20" customWidth="1"/>
    <col min="9229" max="9231" width="15.140625" style="20" customWidth="1"/>
    <col min="9232" max="9232" width="4.28515625" style="20" customWidth="1"/>
    <col min="9233" max="9233" width="16" style="20" customWidth="1"/>
    <col min="9234" max="9234" width="17.140625" style="20" customWidth="1"/>
    <col min="9235" max="9235" width="18.28515625" style="20" customWidth="1"/>
    <col min="9236" max="9236" width="4.85546875" style="20" customWidth="1"/>
    <col min="9237" max="9237" width="16" style="20" customWidth="1"/>
    <col min="9238" max="9238" width="17.140625" style="20" customWidth="1"/>
    <col min="9239" max="9239" width="18.28515625" style="20" customWidth="1"/>
    <col min="9240" max="9240" width="13.7109375" style="20" customWidth="1"/>
    <col min="9241" max="9241" width="16" style="20" customWidth="1"/>
    <col min="9242" max="9242" width="17.140625" style="20" customWidth="1"/>
    <col min="9243" max="9243" width="18.28515625" style="20" customWidth="1"/>
    <col min="9244" max="9244" width="13.7109375" style="20" customWidth="1"/>
    <col min="9245" max="9245" width="16" style="20" customWidth="1"/>
    <col min="9246" max="9246" width="17.140625" style="20" customWidth="1"/>
    <col min="9247" max="9247" width="18.28515625" style="20" customWidth="1"/>
    <col min="9248" max="9248" width="13.7109375" style="20" customWidth="1"/>
    <col min="9249" max="9249" width="16" style="20" customWidth="1"/>
    <col min="9250" max="9250" width="17.140625" style="20" customWidth="1"/>
    <col min="9251" max="9254" width="18.28515625" style="20" customWidth="1"/>
    <col min="9255" max="9255" width="15" style="20" customWidth="1"/>
    <col min="9256" max="9256" width="15.7109375" style="20" customWidth="1"/>
    <col min="9257" max="9257" width="49" style="20" customWidth="1"/>
    <col min="9258" max="9258" width="19.42578125" style="20" customWidth="1"/>
    <col min="9259" max="9259" width="14.5703125" style="20" customWidth="1"/>
    <col min="9260" max="9260" width="12.28515625" style="20" customWidth="1"/>
    <col min="9261" max="9261" width="14.5703125" style="20" customWidth="1"/>
    <col min="9262" max="9262" width="11.7109375" style="20" customWidth="1"/>
    <col min="9263" max="9263" width="14" style="20" customWidth="1"/>
    <col min="9264" max="9264" width="20.5703125" style="20" customWidth="1"/>
    <col min="9265" max="9265" width="11.7109375" style="20" customWidth="1"/>
    <col min="9266" max="9266" width="10.85546875" style="20" customWidth="1"/>
    <col min="9267" max="9460" width="9.140625" style="20"/>
    <col min="9461" max="9461" width="7.42578125" style="20" customWidth="1"/>
    <col min="9462" max="9462" width="20.28515625" style="20" customWidth="1"/>
    <col min="9463" max="9463" width="24.7109375" style="20" customWidth="1"/>
    <col min="9464" max="9464" width="35.7109375" style="20" customWidth="1"/>
    <col min="9465" max="9465" width="5" style="20" customWidth="1"/>
    <col min="9466" max="9466" width="12.85546875" style="20" customWidth="1"/>
    <col min="9467" max="9467" width="10.7109375" style="20" customWidth="1"/>
    <col min="9468" max="9468" width="7" style="20" customWidth="1"/>
    <col min="9469" max="9469" width="12.28515625" style="20" customWidth="1"/>
    <col min="9470" max="9470" width="10.7109375" style="20" customWidth="1"/>
    <col min="9471" max="9471" width="10.85546875" style="20" customWidth="1"/>
    <col min="9472" max="9472" width="8.85546875" style="20" customWidth="1"/>
    <col min="9473" max="9473" width="13.85546875" style="20" customWidth="1"/>
    <col min="9474" max="9474" width="20.42578125" style="20" customWidth="1"/>
    <col min="9475" max="9475" width="12.28515625" style="20" customWidth="1"/>
    <col min="9476" max="9476" width="19.28515625" style="20" customWidth="1"/>
    <col min="9477" max="9477" width="11.85546875" style="20" customWidth="1"/>
    <col min="9478" max="9478" width="9.140625" style="20" customWidth="1"/>
    <col min="9479" max="9479" width="13.42578125" style="20" customWidth="1"/>
    <col min="9480" max="9480" width="15.28515625" style="20" customWidth="1"/>
    <col min="9481" max="9481" width="15.42578125" style="20" customWidth="1"/>
    <col min="9482" max="9483" width="14.42578125" style="20" customWidth="1"/>
    <col min="9484" max="9484" width="5" style="20" customWidth="1"/>
    <col min="9485" max="9487" width="15.140625" style="20" customWidth="1"/>
    <col min="9488" max="9488" width="4.28515625" style="20" customWidth="1"/>
    <col min="9489" max="9489" width="16" style="20" customWidth="1"/>
    <col min="9490" max="9490" width="17.140625" style="20" customWidth="1"/>
    <col min="9491" max="9491" width="18.28515625" style="20" customWidth="1"/>
    <col min="9492" max="9492" width="4.85546875" style="20" customWidth="1"/>
    <col min="9493" max="9493" width="16" style="20" customWidth="1"/>
    <col min="9494" max="9494" width="17.140625" style="20" customWidth="1"/>
    <col min="9495" max="9495" width="18.28515625" style="20" customWidth="1"/>
    <col min="9496" max="9496" width="13.7109375" style="20" customWidth="1"/>
    <col min="9497" max="9497" width="16" style="20" customWidth="1"/>
    <col min="9498" max="9498" width="17.140625" style="20" customWidth="1"/>
    <col min="9499" max="9499" width="18.28515625" style="20" customWidth="1"/>
    <col min="9500" max="9500" width="13.7109375" style="20" customWidth="1"/>
    <col min="9501" max="9501" width="16" style="20" customWidth="1"/>
    <col min="9502" max="9502" width="17.140625" style="20" customWidth="1"/>
    <col min="9503" max="9503" width="18.28515625" style="20" customWidth="1"/>
    <col min="9504" max="9504" width="13.7109375" style="20" customWidth="1"/>
    <col min="9505" max="9505" width="16" style="20" customWidth="1"/>
    <col min="9506" max="9506" width="17.140625" style="20" customWidth="1"/>
    <col min="9507" max="9510" width="18.28515625" style="20" customWidth="1"/>
    <col min="9511" max="9511" width="15" style="20" customWidth="1"/>
    <col min="9512" max="9512" width="15.7109375" style="20" customWidth="1"/>
    <col min="9513" max="9513" width="49" style="20" customWidth="1"/>
    <col min="9514" max="9514" width="19.42578125" style="20" customWidth="1"/>
    <col min="9515" max="9515" width="14.5703125" style="20" customWidth="1"/>
    <col min="9516" max="9516" width="12.28515625" style="20" customWidth="1"/>
    <col min="9517" max="9517" width="14.5703125" style="20" customWidth="1"/>
    <col min="9518" max="9518" width="11.7109375" style="20" customWidth="1"/>
    <col min="9519" max="9519" width="14" style="20" customWidth="1"/>
    <col min="9520" max="9520" width="20.5703125" style="20" customWidth="1"/>
    <col min="9521" max="9521" width="11.7109375" style="20" customWidth="1"/>
    <col min="9522" max="9522" width="10.85546875" style="20" customWidth="1"/>
    <col min="9523" max="9716" width="9.140625" style="20"/>
    <col min="9717" max="9717" width="7.42578125" style="20" customWidth="1"/>
    <col min="9718" max="9718" width="20.28515625" style="20" customWidth="1"/>
    <col min="9719" max="9719" width="24.7109375" style="20" customWidth="1"/>
    <col min="9720" max="9720" width="35.7109375" style="20" customWidth="1"/>
    <col min="9721" max="9721" width="5" style="20" customWidth="1"/>
    <col min="9722" max="9722" width="12.85546875" style="20" customWidth="1"/>
    <col min="9723" max="9723" width="10.7109375" style="20" customWidth="1"/>
    <col min="9724" max="9724" width="7" style="20" customWidth="1"/>
    <col min="9725" max="9725" width="12.28515625" style="20" customWidth="1"/>
    <col min="9726" max="9726" width="10.7109375" style="20" customWidth="1"/>
    <col min="9727" max="9727" width="10.85546875" style="20" customWidth="1"/>
    <col min="9728" max="9728" width="8.85546875" style="20" customWidth="1"/>
    <col min="9729" max="9729" width="13.85546875" style="20" customWidth="1"/>
    <col min="9730" max="9730" width="20.42578125" style="20" customWidth="1"/>
    <col min="9731" max="9731" width="12.28515625" style="20" customWidth="1"/>
    <col min="9732" max="9732" width="19.28515625" style="20" customWidth="1"/>
    <col min="9733" max="9733" width="11.85546875" style="20" customWidth="1"/>
    <col min="9734" max="9734" width="9.140625" style="20" customWidth="1"/>
    <col min="9735" max="9735" width="13.42578125" style="20" customWidth="1"/>
    <col min="9736" max="9736" width="15.28515625" style="20" customWidth="1"/>
    <col min="9737" max="9737" width="15.42578125" style="20" customWidth="1"/>
    <col min="9738" max="9739" width="14.42578125" style="20" customWidth="1"/>
    <col min="9740" max="9740" width="5" style="20" customWidth="1"/>
    <col min="9741" max="9743" width="15.140625" style="20" customWidth="1"/>
    <col min="9744" max="9744" width="4.28515625" style="20" customWidth="1"/>
    <col min="9745" max="9745" width="16" style="20" customWidth="1"/>
    <col min="9746" max="9746" width="17.140625" style="20" customWidth="1"/>
    <col min="9747" max="9747" width="18.28515625" style="20" customWidth="1"/>
    <col min="9748" max="9748" width="4.85546875" style="20" customWidth="1"/>
    <col min="9749" max="9749" width="16" style="20" customWidth="1"/>
    <col min="9750" max="9750" width="17.140625" style="20" customWidth="1"/>
    <col min="9751" max="9751" width="18.28515625" style="20" customWidth="1"/>
    <col min="9752" max="9752" width="13.7109375" style="20" customWidth="1"/>
    <col min="9753" max="9753" width="16" style="20" customWidth="1"/>
    <col min="9754" max="9754" width="17.140625" style="20" customWidth="1"/>
    <col min="9755" max="9755" width="18.28515625" style="20" customWidth="1"/>
    <col min="9756" max="9756" width="13.7109375" style="20" customWidth="1"/>
    <col min="9757" max="9757" width="16" style="20" customWidth="1"/>
    <col min="9758" max="9758" width="17.140625" style="20" customWidth="1"/>
    <col min="9759" max="9759" width="18.28515625" style="20" customWidth="1"/>
    <col min="9760" max="9760" width="13.7109375" style="20" customWidth="1"/>
    <col min="9761" max="9761" width="16" style="20" customWidth="1"/>
    <col min="9762" max="9762" width="17.140625" style="20" customWidth="1"/>
    <col min="9763" max="9766" width="18.28515625" style="20" customWidth="1"/>
    <col min="9767" max="9767" width="15" style="20" customWidth="1"/>
    <col min="9768" max="9768" width="15.7109375" style="20" customWidth="1"/>
    <col min="9769" max="9769" width="49" style="20" customWidth="1"/>
    <col min="9770" max="9770" width="19.42578125" style="20" customWidth="1"/>
    <col min="9771" max="9771" width="14.5703125" style="20" customWidth="1"/>
    <col min="9772" max="9772" width="12.28515625" style="20" customWidth="1"/>
    <col min="9773" max="9773" width="14.5703125" style="20" customWidth="1"/>
    <col min="9774" max="9774" width="11.7109375" style="20" customWidth="1"/>
    <col min="9775" max="9775" width="14" style="20" customWidth="1"/>
    <col min="9776" max="9776" width="20.5703125" style="20" customWidth="1"/>
    <col min="9777" max="9777" width="11.7109375" style="20" customWidth="1"/>
    <col min="9778" max="9778" width="10.85546875" style="20" customWidth="1"/>
    <col min="9779" max="9972" width="9.140625" style="20"/>
    <col min="9973" max="9973" width="7.42578125" style="20" customWidth="1"/>
    <col min="9974" max="9974" width="20.28515625" style="20" customWidth="1"/>
    <col min="9975" max="9975" width="24.7109375" style="20" customWidth="1"/>
    <col min="9976" max="9976" width="35.7109375" style="20" customWidth="1"/>
    <col min="9977" max="9977" width="5" style="20" customWidth="1"/>
    <col min="9978" max="9978" width="12.85546875" style="20" customWidth="1"/>
    <col min="9979" max="9979" width="10.7109375" style="20" customWidth="1"/>
    <col min="9980" max="9980" width="7" style="20" customWidth="1"/>
    <col min="9981" max="9981" width="12.28515625" style="20" customWidth="1"/>
    <col min="9982" max="9982" width="10.7109375" style="20" customWidth="1"/>
    <col min="9983" max="9983" width="10.85546875" style="20" customWidth="1"/>
    <col min="9984" max="9984" width="8.85546875" style="20" customWidth="1"/>
    <col min="9985" max="9985" width="13.85546875" style="20" customWidth="1"/>
    <col min="9986" max="9986" width="20.42578125" style="20" customWidth="1"/>
    <col min="9987" max="9987" width="12.28515625" style="20" customWidth="1"/>
    <col min="9988" max="9988" width="19.28515625" style="20" customWidth="1"/>
    <col min="9989" max="9989" width="11.85546875" style="20" customWidth="1"/>
    <col min="9990" max="9990" width="9.140625" style="20" customWidth="1"/>
    <col min="9991" max="9991" width="13.42578125" style="20" customWidth="1"/>
    <col min="9992" max="9992" width="15.28515625" style="20" customWidth="1"/>
    <col min="9993" max="9993" width="15.42578125" style="20" customWidth="1"/>
    <col min="9994" max="9995" width="14.42578125" style="20" customWidth="1"/>
    <col min="9996" max="9996" width="5" style="20" customWidth="1"/>
    <col min="9997" max="9999" width="15.140625" style="20" customWidth="1"/>
    <col min="10000" max="10000" width="4.28515625" style="20" customWidth="1"/>
    <col min="10001" max="10001" width="16" style="20" customWidth="1"/>
    <col min="10002" max="10002" width="17.140625" style="20" customWidth="1"/>
    <col min="10003" max="10003" width="18.28515625" style="20" customWidth="1"/>
    <col min="10004" max="10004" width="4.85546875" style="20" customWidth="1"/>
    <col min="10005" max="10005" width="16" style="20" customWidth="1"/>
    <col min="10006" max="10006" width="17.140625" style="20" customWidth="1"/>
    <col min="10007" max="10007" width="18.28515625" style="20" customWidth="1"/>
    <col min="10008" max="10008" width="13.7109375" style="20" customWidth="1"/>
    <col min="10009" max="10009" width="16" style="20" customWidth="1"/>
    <col min="10010" max="10010" width="17.140625" style="20" customWidth="1"/>
    <col min="10011" max="10011" width="18.28515625" style="20" customWidth="1"/>
    <col min="10012" max="10012" width="13.7109375" style="20" customWidth="1"/>
    <col min="10013" max="10013" width="16" style="20" customWidth="1"/>
    <col min="10014" max="10014" width="17.140625" style="20" customWidth="1"/>
    <col min="10015" max="10015" width="18.28515625" style="20" customWidth="1"/>
    <col min="10016" max="10016" width="13.7109375" style="20" customWidth="1"/>
    <col min="10017" max="10017" width="16" style="20" customWidth="1"/>
    <col min="10018" max="10018" width="17.140625" style="20" customWidth="1"/>
    <col min="10019" max="10022" width="18.28515625" style="20" customWidth="1"/>
    <col min="10023" max="10023" width="15" style="20" customWidth="1"/>
    <col min="10024" max="10024" width="15.7109375" style="20" customWidth="1"/>
    <col min="10025" max="10025" width="49" style="20" customWidth="1"/>
    <col min="10026" max="10026" width="19.42578125" style="20" customWidth="1"/>
    <col min="10027" max="10027" width="14.5703125" style="20" customWidth="1"/>
    <col min="10028" max="10028" width="12.28515625" style="20" customWidth="1"/>
    <col min="10029" max="10029" width="14.5703125" style="20" customWidth="1"/>
    <col min="10030" max="10030" width="11.7109375" style="20" customWidth="1"/>
    <col min="10031" max="10031" width="14" style="20" customWidth="1"/>
    <col min="10032" max="10032" width="20.5703125" style="20" customWidth="1"/>
    <col min="10033" max="10033" width="11.7109375" style="20" customWidth="1"/>
    <col min="10034" max="10034" width="10.85546875" style="20" customWidth="1"/>
    <col min="10035" max="10228" width="9.140625" style="20"/>
    <col min="10229" max="10229" width="7.42578125" style="20" customWidth="1"/>
    <col min="10230" max="10230" width="20.28515625" style="20" customWidth="1"/>
    <col min="10231" max="10231" width="24.7109375" style="20" customWidth="1"/>
    <col min="10232" max="10232" width="35.7109375" style="20" customWidth="1"/>
    <col min="10233" max="10233" width="5" style="20" customWidth="1"/>
    <col min="10234" max="10234" width="12.85546875" style="20" customWidth="1"/>
    <col min="10235" max="10235" width="10.7109375" style="20" customWidth="1"/>
    <col min="10236" max="10236" width="7" style="20" customWidth="1"/>
    <col min="10237" max="10237" width="12.28515625" style="20" customWidth="1"/>
    <col min="10238" max="10238" width="10.7109375" style="20" customWidth="1"/>
    <col min="10239" max="10239" width="10.85546875" style="20" customWidth="1"/>
    <col min="10240" max="10240" width="8.85546875" style="20" customWidth="1"/>
    <col min="10241" max="10241" width="13.85546875" style="20" customWidth="1"/>
    <col min="10242" max="10242" width="20.42578125" style="20" customWidth="1"/>
    <col min="10243" max="10243" width="12.28515625" style="20" customWidth="1"/>
    <col min="10244" max="10244" width="19.28515625" style="20" customWidth="1"/>
    <col min="10245" max="10245" width="11.85546875" style="20" customWidth="1"/>
    <col min="10246" max="10246" width="9.140625" style="20" customWidth="1"/>
    <col min="10247" max="10247" width="13.42578125" style="20" customWidth="1"/>
    <col min="10248" max="10248" width="15.28515625" style="20" customWidth="1"/>
    <col min="10249" max="10249" width="15.42578125" style="20" customWidth="1"/>
    <col min="10250" max="10251" width="14.42578125" style="20" customWidth="1"/>
    <col min="10252" max="10252" width="5" style="20" customWidth="1"/>
    <col min="10253" max="10255" width="15.140625" style="20" customWidth="1"/>
    <col min="10256" max="10256" width="4.28515625" style="20" customWidth="1"/>
    <col min="10257" max="10257" width="16" style="20" customWidth="1"/>
    <col min="10258" max="10258" width="17.140625" style="20" customWidth="1"/>
    <col min="10259" max="10259" width="18.28515625" style="20" customWidth="1"/>
    <col min="10260" max="10260" width="4.85546875" style="20" customWidth="1"/>
    <col min="10261" max="10261" width="16" style="20" customWidth="1"/>
    <col min="10262" max="10262" width="17.140625" style="20" customWidth="1"/>
    <col min="10263" max="10263" width="18.28515625" style="20" customWidth="1"/>
    <col min="10264" max="10264" width="13.7109375" style="20" customWidth="1"/>
    <col min="10265" max="10265" width="16" style="20" customWidth="1"/>
    <col min="10266" max="10266" width="17.140625" style="20" customWidth="1"/>
    <col min="10267" max="10267" width="18.28515625" style="20" customWidth="1"/>
    <col min="10268" max="10268" width="13.7109375" style="20" customWidth="1"/>
    <col min="10269" max="10269" width="16" style="20" customWidth="1"/>
    <col min="10270" max="10270" width="17.140625" style="20" customWidth="1"/>
    <col min="10271" max="10271" width="18.28515625" style="20" customWidth="1"/>
    <col min="10272" max="10272" width="13.7109375" style="20" customWidth="1"/>
    <col min="10273" max="10273" width="16" style="20" customWidth="1"/>
    <col min="10274" max="10274" width="17.140625" style="20" customWidth="1"/>
    <col min="10275" max="10278" width="18.28515625" style="20" customWidth="1"/>
    <col min="10279" max="10279" width="15" style="20" customWidth="1"/>
    <col min="10280" max="10280" width="15.7109375" style="20" customWidth="1"/>
    <col min="10281" max="10281" width="49" style="20" customWidth="1"/>
    <col min="10282" max="10282" width="19.42578125" style="20" customWidth="1"/>
    <col min="10283" max="10283" width="14.5703125" style="20" customWidth="1"/>
    <col min="10284" max="10284" width="12.28515625" style="20" customWidth="1"/>
    <col min="10285" max="10285" width="14.5703125" style="20" customWidth="1"/>
    <col min="10286" max="10286" width="11.7109375" style="20" customWidth="1"/>
    <col min="10287" max="10287" width="14" style="20" customWidth="1"/>
    <col min="10288" max="10288" width="20.5703125" style="20" customWidth="1"/>
    <col min="10289" max="10289" width="11.7109375" style="20" customWidth="1"/>
    <col min="10290" max="10290" width="10.85546875" style="20" customWidth="1"/>
    <col min="10291" max="10484" width="9.140625" style="20"/>
    <col min="10485" max="10485" width="7.42578125" style="20" customWidth="1"/>
    <col min="10486" max="10486" width="20.28515625" style="20" customWidth="1"/>
    <col min="10487" max="10487" width="24.7109375" style="20" customWidth="1"/>
    <col min="10488" max="10488" width="35.7109375" style="20" customWidth="1"/>
    <col min="10489" max="10489" width="5" style="20" customWidth="1"/>
    <col min="10490" max="10490" width="12.85546875" style="20" customWidth="1"/>
    <col min="10491" max="10491" width="10.7109375" style="20" customWidth="1"/>
    <col min="10492" max="10492" width="7" style="20" customWidth="1"/>
    <col min="10493" max="10493" width="12.28515625" style="20" customWidth="1"/>
    <col min="10494" max="10494" width="10.7109375" style="20" customWidth="1"/>
    <col min="10495" max="10495" width="10.85546875" style="20" customWidth="1"/>
    <col min="10496" max="10496" width="8.85546875" style="20" customWidth="1"/>
    <col min="10497" max="10497" width="13.85546875" style="20" customWidth="1"/>
    <col min="10498" max="10498" width="20.42578125" style="20" customWidth="1"/>
    <col min="10499" max="10499" width="12.28515625" style="20" customWidth="1"/>
    <col min="10500" max="10500" width="19.28515625" style="20" customWidth="1"/>
    <col min="10501" max="10501" width="11.85546875" style="20" customWidth="1"/>
    <col min="10502" max="10502" width="9.140625" style="20" customWidth="1"/>
    <col min="10503" max="10503" width="13.42578125" style="20" customWidth="1"/>
    <col min="10504" max="10504" width="15.28515625" style="20" customWidth="1"/>
    <col min="10505" max="10505" width="15.42578125" style="20" customWidth="1"/>
    <col min="10506" max="10507" width="14.42578125" style="20" customWidth="1"/>
    <col min="10508" max="10508" width="5" style="20" customWidth="1"/>
    <col min="10509" max="10511" width="15.140625" style="20" customWidth="1"/>
    <col min="10512" max="10512" width="4.28515625" style="20" customWidth="1"/>
    <col min="10513" max="10513" width="16" style="20" customWidth="1"/>
    <col min="10514" max="10514" width="17.140625" style="20" customWidth="1"/>
    <col min="10515" max="10515" width="18.28515625" style="20" customWidth="1"/>
    <col min="10516" max="10516" width="4.85546875" style="20" customWidth="1"/>
    <col min="10517" max="10517" width="16" style="20" customWidth="1"/>
    <col min="10518" max="10518" width="17.140625" style="20" customWidth="1"/>
    <col min="10519" max="10519" width="18.28515625" style="20" customWidth="1"/>
    <col min="10520" max="10520" width="13.7109375" style="20" customWidth="1"/>
    <col min="10521" max="10521" width="16" style="20" customWidth="1"/>
    <col min="10522" max="10522" width="17.140625" style="20" customWidth="1"/>
    <col min="10523" max="10523" width="18.28515625" style="20" customWidth="1"/>
    <col min="10524" max="10524" width="13.7109375" style="20" customWidth="1"/>
    <col min="10525" max="10525" width="16" style="20" customWidth="1"/>
    <col min="10526" max="10526" width="17.140625" style="20" customWidth="1"/>
    <col min="10527" max="10527" width="18.28515625" style="20" customWidth="1"/>
    <col min="10528" max="10528" width="13.7109375" style="20" customWidth="1"/>
    <col min="10529" max="10529" width="16" style="20" customWidth="1"/>
    <col min="10530" max="10530" width="17.140625" style="20" customWidth="1"/>
    <col min="10531" max="10534" width="18.28515625" style="20" customWidth="1"/>
    <col min="10535" max="10535" width="15" style="20" customWidth="1"/>
    <col min="10536" max="10536" width="15.7109375" style="20" customWidth="1"/>
    <col min="10537" max="10537" width="49" style="20" customWidth="1"/>
    <col min="10538" max="10538" width="19.42578125" style="20" customWidth="1"/>
    <col min="10539" max="10539" width="14.5703125" style="20" customWidth="1"/>
    <col min="10540" max="10540" width="12.28515625" style="20" customWidth="1"/>
    <col min="10541" max="10541" width="14.5703125" style="20" customWidth="1"/>
    <col min="10542" max="10542" width="11.7109375" style="20" customWidth="1"/>
    <col min="10543" max="10543" width="14" style="20" customWidth="1"/>
    <col min="10544" max="10544" width="20.5703125" style="20" customWidth="1"/>
    <col min="10545" max="10545" width="11.7109375" style="20" customWidth="1"/>
    <col min="10546" max="10546" width="10.85546875" style="20" customWidth="1"/>
    <col min="10547" max="10740" width="9.140625" style="20"/>
    <col min="10741" max="10741" width="7.42578125" style="20" customWidth="1"/>
    <col min="10742" max="10742" width="20.28515625" style="20" customWidth="1"/>
    <col min="10743" max="10743" width="24.7109375" style="20" customWidth="1"/>
    <col min="10744" max="10744" width="35.7109375" style="20" customWidth="1"/>
    <col min="10745" max="10745" width="5" style="20" customWidth="1"/>
    <col min="10746" max="10746" width="12.85546875" style="20" customWidth="1"/>
    <col min="10747" max="10747" width="10.7109375" style="20" customWidth="1"/>
    <col min="10748" max="10748" width="7" style="20" customWidth="1"/>
    <col min="10749" max="10749" width="12.28515625" style="20" customWidth="1"/>
    <col min="10750" max="10750" width="10.7109375" style="20" customWidth="1"/>
    <col min="10751" max="10751" width="10.85546875" style="20" customWidth="1"/>
    <col min="10752" max="10752" width="8.85546875" style="20" customWidth="1"/>
    <col min="10753" max="10753" width="13.85546875" style="20" customWidth="1"/>
    <col min="10754" max="10754" width="20.42578125" style="20" customWidth="1"/>
    <col min="10755" max="10755" width="12.28515625" style="20" customWidth="1"/>
    <col min="10756" max="10756" width="19.28515625" style="20" customWidth="1"/>
    <col min="10757" max="10757" width="11.85546875" style="20" customWidth="1"/>
    <col min="10758" max="10758" width="9.140625" style="20" customWidth="1"/>
    <col min="10759" max="10759" width="13.42578125" style="20" customWidth="1"/>
    <col min="10760" max="10760" width="15.28515625" style="20" customWidth="1"/>
    <col min="10761" max="10761" width="15.42578125" style="20" customWidth="1"/>
    <col min="10762" max="10763" width="14.42578125" style="20" customWidth="1"/>
    <col min="10764" max="10764" width="5" style="20" customWidth="1"/>
    <col min="10765" max="10767" width="15.140625" style="20" customWidth="1"/>
    <col min="10768" max="10768" width="4.28515625" style="20" customWidth="1"/>
    <col min="10769" max="10769" width="16" style="20" customWidth="1"/>
    <col min="10770" max="10770" width="17.140625" style="20" customWidth="1"/>
    <col min="10771" max="10771" width="18.28515625" style="20" customWidth="1"/>
    <col min="10772" max="10772" width="4.85546875" style="20" customWidth="1"/>
    <col min="10773" max="10773" width="16" style="20" customWidth="1"/>
    <col min="10774" max="10774" width="17.140625" style="20" customWidth="1"/>
    <col min="10775" max="10775" width="18.28515625" style="20" customWidth="1"/>
    <col min="10776" max="10776" width="13.7109375" style="20" customWidth="1"/>
    <col min="10777" max="10777" width="16" style="20" customWidth="1"/>
    <col min="10778" max="10778" width="17.140625" style="20" customWidth="1"/>
    <col min="10779" max="10779" width="18.28515625" style="20" customWidth="1"/>
    <col min="10780" max="10780" width="13.7109375" style="20" customWidth="1"/>
    <col min="10781" max="10781" width="16" style="20" customWidth="1"/>
    <col min="10782" max="10782" width="17.140625" style="20" customWidth="1"/>
    <col min="10783" max="10783" width="18.28515625" style="20" customWidth="1"/>
    <col min="10784" max="10784" width="13.7109375" style="20" customWidth="1"/>
    <col min="10785" max="10785" width="16" style="20" customWidth="1"/>
    <col min="10786" max="10786" width="17.140625" style="20" customWidth="1"/>
    <col min="10787" max="10790" width="18.28515625" style="20" customWidth="1"/>
    <col min="10791" max="10791" width="15" style="20" customWidth="1"/>
    <col min="10792" max="10792" width="15.7109375" style="20" customWidth="1"/>
    <col min="10793" max="10793" width="49" style="20" customWidth="1"/>
    <col min="10794" max="10794" width="19.42578125" style="20" customWidth="1"/>
    <col min="10795" max="10795" width="14.5703125" style="20" customWidth="1"/>
    <col min="10796" max="10796" width="12.28515625" style="20" customWidth="1"/>
    <col min="10797" max="10797" width="14.5703125" style="20" customWidth="1"/>
    <col min="10798" max="10798" width="11.7109375" style="20" customWidth="1"/>
    <col min="10799" max="10799" width="14" style="20" customWidth="1"/>
    <col min="10800" max="10800" width="20.5703125" style="20" customWidth="1"/>
    <col min="10801" max="10801" width="11.7109375" style="20" customWidth="1"/>
    <col min="10802" max="10802" width="10.85546875" style="20" customWidth="1"/>
    <col min="10803" max="10996" width="9.140625" style="20"/>
    <col min="10997" max="10997" width="7.42578125" style="20" customWidth="1"/>
    <col min="10998" max="10998" width="20.28515625" style="20" customWidth="1"/>
    <col min="10999" max="10999" width="24.7109375" style="20" customWidth="1"/>
    <col min="11000" max="11000" width="35.7109375" style="20" customWidth="1"/>
    <col min="11001" max="11001" width="5" style="20" customWidth="1"/>
    <col min="11002" max="11002" width="12.85546875" style="20" customWidth="1"/>
    <col min="11003" max="11003" width="10.7109375" style="20" customWidth="1"/>
    <col min="11004" max="11004" width="7" style="20" customWidth="1"/>
    <col min="11005" max="11005" width="12.28515625" style="20" customWidth="1"/>
    <col min="11006" max="11006" width="10.7109375" style="20" customWidth="1"/>
    <col min="11007" max="11007" width="10.85546875" style="20" customWidth="1"/>
    <col min="11008" max="11008" width="8.85546875" style="20" customWidth="1"/>
    <col min="11009" max="11009" width="13.85546875" style="20" customWidth="1"/>
    <col min="11010" max="11010" width="20.42578125" style="20" customWidth="1"/>
    <col min="11011" max="11011" width="12.28515625" style="20" customWidth="1"/>
    <col min="11012" max="11012" width="19.28515625" style="20" customWidth="1"/>
    <col min="11013" max="11013" width="11.85546875" style="20" customWidth="1"/>
    <col min="11014" max="11014" width="9.140625" style="20" customWidth="1"/>
    <col min="11015" max="11015" width="13.42578125" style="20" customWidth="1"/>
    <col min="11016" max="11016" width="15.28515625" style="20" customWidth="1"/>
    <col min="11017" max="11017" width="15.42578125" style="20" customWidth="1"/>
    <col min="11018" max="11019" width="14.42578125" style="20" customWidth="1"/>
    <col min="11020" max="11020" width="5" style="20" customWidth="1"/>
    <col min="11021" max="11023" width="15.140625" style="20" customWidth="1"/>
    <col min="11024" max="11024" width="4.28515625" style="20" customWidth="1"/>
    <col min="11025" max="11025" width="16" style="20" customWidth="1"/>
    <col min="11026" max="11026" width="17.140625" style="20" customWidth="1"/>
    <col min="11027" max="11027" width="18.28515625" style="20" customWidth="1"/>
    <col min="11028" max="11028" width="4.85546875" style="20" customWidth="1"/>
    <col min="11029" max="11029" width="16" style="20" customWidth="1"/>
    <col min="11030" max="11030" width="17.140625" style="20" customWidth="1"/>
    <col min="11031" max="11031" width="18.28515625" style="20" customWidth="1"/>
    <col min="11032" max="11032" width="13.7109375" style="20" customWidth="1"/>
    <col min="11033" max="11033" width="16" style="20" customWidth="1"/>
    <col min="11034" max="11034" width="17.140625" style="20" customWidth="1"/>
    <col min="11035" max="11035" width="18.28515625" style="20" customWidth="1"/>
    <col min="11036" max="11036" width="13.7109375" style="20" customWidth="1"/>
    <col min="11037" max="11037" width="16" style="20" customWidth="1"/>
    <col min="11038" max="11038" width="17.140625" style="20" customWidth="1"/>
    <col min="11039" max="11039" width="18.28515625" style="20" customWidth="1"/>
    <col min="11040" max="11040" width="13.7109375" style="20" customWidth="1"/>
    <col min="11041" max="11041" width="16" style="20" customWidth="1"/>
    <col min="11042" max="11042" width="17.140625" style="20" customWidth="1"/>
    <col min="11043" max="11046" width="18.28515625" style="20" customWidth="1"/>
    <col min="11047" max="11047" width="15" style="20" customWidth="1"/>
    <col min="11048" max="11048" width="15.7109375" style="20" customWidth="1"/>
    <col min="11049" max="11049" width="49" style="20" customWidth="1"/>
    <col min="11050" max="11050" width="19.42578125" style="20" customWidth="1"/>
    <col min="11051" max="11051" width="14.5703125" style="20" customWidth="1"/>
    <col min="11052" max="11052" width="12.28515625" style="20" customWidth="1"/>
    <col min="11053" max="11053" width="14.5703125" style="20" customWidth="1"/>
    <col min="11054" max="11054" width="11.7109375" style="20" customWidth="1"/>
    <col min="11055" max="11055" width="14" style="20" customWidth="1"/>
    <col min="11056" max="11056" width="20.5703125" style="20" customWidth="1"/>
    <col min="11057" max="11057" width="11.7109375" style="20" customWidth="1"/>
    <col min="11058" max="11058" width="10.85546875" style="20" customWidth="1"/>
    <col min="11059" max="11252" width="9.140625" style="20"/>
    <col min="11253" max="11253" width="7.42578125" style="20" customWidth="1"/>
    <col min="11254" max="11254" width="20.28515625" style="20" customWidth="1"/>
    <col min="11255" max="11255" width="24.7109375" style="20" customWidth="1"/>
    <col min="11256" max="11256" width="35.7109375" style="20" customWidth="1"/>
    <col min="11257" max="11257" width="5" style="20" customWidth="1"/>
    <col min="11258" max="11258" width="12.85546875" style="20" customWidth="1"/>
    <col min="11259" max="11259" width="10.7109375" style="20" customWidth="1"/>
    <col min="11260" max="11260" width="7" style="20" customWidth="1"/>
    <col min="11261" max="11261" width="12.28515625" style="20" customWidth="1"/>
    <col min="11262" max="11262" width="10.7109375" style="20" customWidth="1"/>
    <col min="11263" max="11263" width="10.85546875" style="20" customWidth="1"/>
    <col min="11264" max="11264" width="8.85546875" style="20" customWidth="1"/>
    <col min="11265" max="11265" width="13.85546875" style="20" customWidth="1"/>
    <col min="11266" max="11266" width="20.42578125" style="20" customWidth="1"/>
    <col min="11267" max="11267" width="12.28515625" style="20" customWidth="1"/>
    <col min="11268" max="11268" width="19.28515625" style="20" customWidth="1"/>
    <col min="11269" max="11269" width="11.85546875" style="20" customWidth="1"/>
    <col min="11270" max="11270" width="9.140625" style="20" customWidth="1"/>
    <col min="11271" max="11271" width="13.42578125" style="20" customWidth="1"/>
    <col min="11272" max="11272" width="15.28515625" style="20" customWidth="1"/>
    <col min="11273" max="11273" width="15.42578125" style="20" customWidth="1"/>
    <col min="11274" max="11275" width="14.42578125" style="20" customWidth="1"/>
    <col min="11276" max="11276" width="5" style="20" customWidth="1"/>
    <col min="11277" max="11279" width="15.140625" style="20" customWidth="1"/>
    <col min="11280" max="11280" width="4.28515625" style="20" customWidth="1"/>
    <col min="11281" max="11281" width="16" style="20" customWidth="1"/>
    <col min="11282" max="11282" width="17.140625" style="20" customWidth="1"/>
    <col min="11283" max="11283" width="18.28515625" style="20" customWidth="1"/>
    <col min="11284" max="11284" width="4.85546875" style="20" customWidth="1"/>
    <col min="11285" max="11285" width="16" style="20" customWidth="1"/>
    <col min="11286" max="11286" width="17.140625" style="20" customWidth="1"/>
    <col min="11287" max="11287" width="18.28515625" style="20" customWidth="1"/>
    <col min="11288" max="11288" width="13.7109375" style="20" customWidth="1"/>
    <col min="11289" max="11289" width="16" style="20" customWidth="1"/>
    <col min="11290" max="11290" width="17.140625" style="20" customWidth="1"/>
    <col min="11291" max="11291" width="18.28515625" style="20" customWidth="1"/>
    <col min="11292" max="11292" width="13.7109375" style="20" customWidth="1"/>
    <col min="11293" max="11293" width="16" style="20" customWidth="1"/>
    <col min="11294" max="11294" width="17.140625" style="20" customWidth="1"/>
    <col min="11295" max="11295" width="18.28515625" style="20" customWidth="1"/>
    <col min="11296" max="11296" width="13.7109375" style="20" customWidth="1"/>
    <col min="11297" max="11297" width="16" style="20" customWidth="1"/>
    <col min="11298" max="11298" width="17.140625" style="20" customWidth="1"/>
    <col min="11299" max="11302" width="18.28515625" style="20" customWidth="1"/>
    <col min="11303" max="11303" width="15" style="20" customWidth="1"/>
    <col min="11304" max="11304" width="15.7109375" style="20" customWidth="1"/>
    <col min="11305" max="11305" width="49" style="20" customWidth="1"/>
    <col min="11306" max="11306" width="19.42578125" style="20" customWidth="1"/>
    <col min="11307" max="11307" width="14.5703125" style="20" customWidth="1"/>
    <col min="11308" max="11308" width="12.28515625" style="20" customWidth="1"/>
    <col min="11309" max="11309" width="14.5703125" style="20" customWidth="1"/>
    <col min="11310" max="11310" width="11.7109375" style="20" customWidth="1"/>
    <col min="11311" max="11311" width="14" style="20" customWidth="1"/>
    <col min="11312" max="11312" width="20.5703125" style="20" customWidth="1"/>
    <col min="11313" max="11313" width="11.7109375" style="20" customWidth="1"/>
    <col min="11314" max="11314" width="10.85546875" style="20" customWidth="1"/>
    <col min="11315" max="11508" width="9.140625" style="20"/>
    <col min="11509" max="11509" width="7.42578125" style="20" customWidth="1"/>
    <col min="11510" max="11510" width="20.28515625" style="20" customWidth="1"/>
    <col min="11511" max="11511" width="24.7109375" style="20" customWidth="1"/>
    <col min="11512" max="11512" width="35.7109375" style="20" customWidth="1"/>
    <col min="11513" max="11513" width="5" style="20" customWidth="1"/>
    <col min="11514" max="11514" width="12.85546875" style="20" customWidth="1"/>
    <col min="11515" max="11515" width="10.7109375" style="20" customWidth="1"/>
    <col min="11516" max="11516" width="7" style="20" customWidth="1"/>
    <col min="11517" max="11517" width="12.28515625" style="20" customWidth="1"/>
    <col min="11518" max="11518" width="10.7109375" style="20" customWidth="1"/>
    <col min="11519" max="11519" width="10.85546875" style="20" customWidth="1"/>
    <col min="11520" max="11520" width="8.85546875" style="20" customWidth="1"/>
    <col min="11521" max="11521" width="13.85546875" style="20" customWidth="1"/>
    <col min="11522" max="11522" width="20.42578125" style="20" customWidth="1"/>
    <col min="11523" max="11523" width="12.28515625" style="20" customWidth="1"/>
    <col min="11524" max="11524" width="19.28515625" style="20" customWidth="1"/>
    <col min="11525" max="11525" width="11.85546875" style="20" customWidth="1"/>
    <col min="11526" max="11526" width="9.140625" style="20" customWidth="1"/>
    <col min="11527" max="11527" width="13.42578125" style="20" customWidth="1"/>
    <col min="11528" max="11528" width="15.28515625" style="20" customWidth="1"/>
    <col min="11529" max="11529" width="15.42578125" style="20" customWidth="1"/>
    <col min="11530" max="11531" width="14.42578125" style="20" customWidth="1"/>
    <col min="11532" max="11532" width="5" style="20" customWidth="1"/>
    <col min="11533" max="11535" width="15.140625" style="20" customWidth="1"/>
    <col min="11536" max="11536" width="4.28515625" style="20" customWidth="1"/>
    <col min="11537" max="11537" width="16" style="20" customWidth="1"/>
    <col min="11538" max="11538" width="17.140625" style="20" customWidth="1"/>
    <col min="11539" max="11539" width="18.28515625" style="20" customWidth="1"/>
    <col min="11540" max="11540" width="4.85546875" style="20" customWidth="1"/>
    <col min="11541" max="11541" width="16" style="20" customWidth="1"/>
    <col min="11542" max="11542" width="17.140625" style="20" customWidth="1"/>
    <col min="11543" max="11543" width="18.28515625" style="20" customWidth="1"/>
    <col min="11544" max="11544" width="13.7109375" style="20" customWidth="1"/>
    <col min="11545" max="11545" width="16" style="20" customWidth="1"/>
    <col min="11546" max="11546" width="17.140625" style="20" customWidth="1"/>
    <col min="11547" max="11547" width="18.28515625" style="20" customWidth="1"/>
    <col min="11548" max="11548" width="13.7109375" style="20" customWidth="1"/>
    <col min="11549" max="11549" width="16" style="20" customWidth="1"/>
    <col min="11550" max="11550" width="17.140625" style="20" customWidth="1"/>
    <col min="11551" max="11551" width="18.28515625" style="20" customWidth="1"/>
    <col min="11552" max="11552" width="13.7109375" style="20" customWidth="1"/>
    <col min="11553" max="11553" width="16" style="20" customWidth="1"/>
    <col min="11554" max="11554" width="17.140625" style="20" customWidth="1"/>
    <col min="11555" max="11558" width="18.28515625" style="20" customWidth="1"/>
    <col min="11559" max="11559" width="15" style="20" customWidth="1"/>
    <col min="11560" max="11560" width="15.7109375" style="20" customWidth="1"/>
    <col min="11561" max="11561" width="49" style="20" customWidth="1"/>
    <col min="11562" max="11562" width="19.42578125" style="20" customWidth="1"/>
    <col min="11563" max="11563" width="14.5703125" style="20" customWidth="1"/>
    <col min="11564" max="11564" width="12.28515625" style="20" customWidth="1"/>
    <col min="11565" max="11565" width="14.5703125" style="20" customWidth="1"/>
    <col min="11566" max="11566" width="11.7109375" style="20" customWidth="1"/>
    <col min="11567" max="11567" width="14" style="20" customWidth="1"/>
    <col min="11568" max="11568" width="20.5703125" style="20" customWidth="1"/>
    <col min="11569" max="11569" width="11.7109375" style="20" customWidth="1"/>
    <col min="11570" max="11570" width="10.85546875" style="20" customWidth="1"/>
    <col min="11571" max="11764" width="9.140625" style="20"/>
    <col min="11765" max="11765" width="7.42578125" style="20" customWidth="1"/>
    <col min="11766" max="11766" width="20.28515625" style="20" customWidth="1"/>
    <col min="11767" max="11767" width="24.7109375" style="20" customWidth="1"/>
    <col min="11768" max="11768" width="35.7109375" style="20" customWidth="1"/>
    <col min="11769" max="11769" width="5" style="20" customWidth="1"/>
    <col min="11770" max="11770" width="12.85546875" style="20" customWidth="1"/>
    <col min="11771" max="11771" width="10.7109375" style="20" customWidth="1"/>
    <col min="11772" max="11772" width="7" style="20" customWidth="1"/>
    <col min="11773" max="11773" width="12.28515625" style="20" customWidth="1"/>
    <col min="11774" max="11774" width="10.7109375" style="20" customWidth="1"/>
    <col min="11775" max="11775" width="10.85546875" style="20" customWidth="1"/>
    <col min="11776" max="11776" width="8.85546875" style="20" customWidth="1"/>
    <col min="11777" max="11777" width="13.85546875" style="20" customWidth="1"/>
    <col min="11778" max="11778" width="20.42578125" style="20" customWidth="1"/>
    <col min="11779" max="11779" width="12.28515625" style="20" customWidth="1"/>
    <col min="11780" max="11780" width="19.28515625" style="20" customWidth="1"/>
    <col min="11781" max="11781" width="11.85546875" style="20" customWidth="1"/>
    <col min="11782" max="11782" width="9.140625" style="20" customWidth="1"/>
    <col min="11783" max="11783" width="13.42578125" style="20" customWidth="1"/>
    <col min="11784" max="11784" width="15.28515625" style="20" customWidth="1"/>
    <col min="11785" max="11785" width="15.42578125" style="20" customWidth="1"/>
    <col min="11786" max="11787" width="14.42578125" style="20" customWidth="1"/>
    <col min="11788" max="11788" width="5" style="20" customWidth="1"/>
    <col min="11789" max="11791" width="15.140625" style="20" customWidth="1"/>
    <col min="11792" max="11792" width="4.28515625" style="20" customWidth="1"/>
    <col min="11793" max="11793" width="16" style="20" customWidth="1"/>
    <col min="11794" max="11794" width="17.140625" style="20" customWidth="1"/>
    <col min="11795" max="11795" width="18.28515625" style="20" customWidth="1"/>
    <col min="11796" max="11796" width="4.85546875" style="20" customWidth="1"/>
    <col min="11797" max="11797" width="16" style="20" customWidth="1"/>
    <col min="11798" max="11798" width="17.140625" style="20" customWidth="1"/>
    <col min="11799" max="11799" width="18.28515625" style="20" customWidth="1"/>
    <col min="11800" max="11800" width="13.7109375" style="20" customWidth="1"/>
    <col min="11801" max="11801" width="16" style="20" customWidth="1"/>
    <col min="11802" max="11802" width="17.140625" style="20" customWidth="1"/>
    <col min="11803" max="11803" width="18.28515625" style="20" customWidth="1"/>
    <col min="11804" max="11804" width="13.7109375" style="20" customWidth="1"/>
    <col min="11805" max="11805" width="16" style="20" customWidth="1"/>
    <col min="11806" max="11806" width="17.140625" style="20" customWidth="1"/>
    <col min="11807" max="11807" width="18.28515625" style="20" customWidth="1"/>
    <col min="11808" max="11808" width="13.7109375" style="20" customWidth="1"/>
    <col min="11809" max="11809" width="16" style="20" customWidth="1"/>
    <col min="11810" max="11810" width="17.140625" style="20" customWidth="1"/>
    <col min="11811" max="11814" width="18.28515625" style="20" customWidth="1"/>
    <col min="11815" max="11815" width="15" style="20" customWidth="1"/>
    <col min="11816" max="11816" width="15.7109375" style="20" customWidth="1"/>
    <col min="11817" max="11817" width="49" style="20" customWidth="1"/>
    <col min="11818" max="11818" width="19.42578125" style="20" customWidth="1"/>
    <col min="11819" max="11819" width="14.5703125" style="20" customWidth="1"/>
    <col min="11820" max="11820" width="12.28515625" style="20" customWidth="1"/>
    <col min="11821" max="11821" width="14.5703125" style="20" customWidth="1"/>
    <col min="11822" max="11822" width="11.7109375" style="20" customWidth="1"/>
    <col min="11823" max="11823" width="14" style="20" customWidth="1"/>
    <col min="11824" max="11824" width="20.5703125" style="20" customWidth="1"/>
    <col min="11825" max="11825" width="11.7109375" style="20" customWidth="1"/>
    <col min="11826" max="11826" width="10.85546875" style="20" customWidth="1"/>
    <col min="11827" max="12020" width="9.140625" style="20"/>
    <col min="12021" max="12021" width="7.42578125" style="20" customWidth="1"/>
    <col min="12022" max="12022" width="20.28515625" style="20" customWidth="1"/>
    <col min="12023" max="12023" width="24.7109375" style="20" customWidth="1"/>
    <col min="12024" max="12024" width="35.7109375" style="20" customWidth="1"/>
    <col min="12025" max="12025" width="5" style="20" customWidth="1"/>
    <col min="12026" max="12026" width="12.85546875" style="20" customWidth="1"/>
    <col min="12027" max="12027" width="10.7109375" style="20" customWidth="1"/>
    <col min="12028" max="12028" width="7" style="20" customWidth="1"/>
    <col min="12029" max="12029" width="12.28515625" style="20" customWidth="1"/>
    <col min="12030" max="12030" width="10.7109375" style="20" customWidth="1"/>
    <col min="12031" max="12031" width="10.85546875" style="20" customWidth="1"/>
    <col min="12032" max="12032" width="8.85546875" style="20" customWidth="1"/>
    <col min="12033" max="12033" width="13.85546875" style="20" customWidth="1"/>
    <col min="12034" max="12034" width="20.42578125" style="20" customWidth="1"/>
    <col min="12035" max="12035" width="12.28515625" style="20" customWidth="1"/>
    <col min="12036" max="12036" width="19.28515625" style="20" customWidth="1"/>
    <col min="12037" max="12037" width="11.85546875" style="20" customWidth="1"/>
    <col min="12038" max="12038" width="9.140625" style="20" customWidth="1"/>
    <col min="12039" max="12039" width="13.42578125" style="20" customWidth="1"/>
    <col min="12040" max="12040" width="15.28515625" style="20" customWidth="1"/>
    <col min="12041" max="12041" width="15.42578125" style="20" customWidth="1"/>
    <col min="12042" max="12043" width="14.42578125" style="20" customWidth="1"/>
    <col min="12044" max="12044" width="5" style="20" customWidth="1"/>
    <col min="12045" max="12047" width="15.140625" style="20" customWidth="1"/>
    <col min="12048" max="12048" width="4.28515625" style="20" customWidth="1"/>
    <col min="12049" max="12049" width="16" style="20" customWidth="1"/>
    <col min="12050" max="12050" width="17.140625" style="20" customWidth="1"/>
    <col min="12051" max="12051" width="18.28515625" style="20" customWidth="1"/>
    <col min="12052" max="12052" width="4.85546875" style="20" customWidth="1"/>
    <col min="12053" max="12053" width="16" style="20" customWidth="1"/>
    <col min="12054" max="12054" width="17.140625" style="20" customWidth="1"/>
    <col min="12055" max="12055" width="18.28515625" style="20" customWidth="1"/>
    <col min="12056" max="12056" width="13.7109375" style="20" customWidth="1"/>
    <col min="12057" max="12057" width="16" style="20" customWidth="1"/>
    <col min="12058" max="12058" width="17.140625" style="20" customWidth="1"/>
    <col min="12059" max="12059" width="18.28515625" style="20" customWidth="1"/>
    <col min="12060" max="12060" width="13.7109375" style="20" customWidth="1"/>
    <col min="12061" max="12061" width="16" style="20" customWidth="1"/>
    <col min="12062" max="12062" width="17.140625" style="20" customWidth="1"/>
    <col min="12063" max="12063" width="18.28515625" style="20" customWidth="1"/>
    <col min="12064" max="12064" width="13.7109375" style="20" customWidth="1"/>
    <col min="12065" max="12065" width="16" style="20" customWidth="1"/>
    <col min="12066" max="12066" width="17.140625" style="20" customWidth="1"/>
    <col min="12067" max="12070" width="18.28515625" style="20" customWidth="1"/>
    <col min="12071" max="12071" width="15" style="20" customWidth="1"/>
    <col min="12072" max="12072" width="15.7109375" style="20" customWidth="1"/>
    <col min="12073" max="12073" width="49" style="20" customWidth="1"/>
    <col min="12074" max="12074" width="19.42578125" style="20" customWidth="1"/>
    <col min="12075" max="12075" width="14.5703125" style="20" customWidth="1"/>
    <col min="12076" max="12076" width="12.28515625" style="20" customWidth="1"/>
    <col min="12077" max="12077" width="14.5703125" style="20" customWidth="1"/>
    <col min="12078" max="12078" width="11.7109375" style="20" customWidth="1"/>
    <col min="12079" max="12079" width="14" style="20" customWidth="1"/>
    <col min="12080" max="12080" width="20.5703125" style="20" customWidth="1"/>
    <col min="12081" max="12081" width="11.7109375" style="20" customWidth="1"/>
    <col min="12082" max="12082" width="10.85546875" style="20" customWidth="1"/>
    <col min="12083" max="12276" width="9.140625" style="20"/>
    <col min="12277" max="12277" width="7.42578125" style="20" customWidth="1"/>
    <col min="12278" max="12278" width="20.28515625" style="20" customWidth="1"/>
    <col min="12279" max="12279" width="24.7109375" style="20" customWidth="1"/>
    <col min="12280" max="12280" width="35.7109375" style="20" customWidth="1"/>
    <col min="12281" max="12281" width="5" style="20" customWidth="1"/>
    <col min="12282" max="12282" width="12.85546875" style="20" customWidth="1"/>
    <col min="12283" max="12283" width="10.7109375" style="20" customWidth="1"/>
    <col min="12284" max="12284" width="7" style="20" customWidth="1"/>
    <col min="12285" max="12285" width="12.28515625" style="20" customWidth="1"/>
    <col min="12286" max="12286" width="10.7109375" style="20" customWidth="1"/>
    <col min="12287" max="12287" width="10.85546875" style="20" customWidth="1"/>
    <col min="12288" max="12288" width="8.85546875" style="20" customWidth="1"/>
    <col min="12289" max="12289" width="13.85546875" style="20" customWidth="1"/>
    <col min="12290" max="12290" width="20.42578125" style="20" customWidth="1"/>
    <col min="12291" max="12291" width="12.28515625" style="20" customWidth="1"/>
    <col min="12292" max="12292" width="19.28515625" style="20" customWidth="1"/>
    <col min="12293" max="12293" width="11.85546875" style="20" customWidth="1"/>
    <col min="12294" max="12294" width="9.140625" style="20" customWidth="1"/>
    <col min="12295" max="12295" width="13.42578125" style="20" customWidth="1"/>
    <col min="12296" max="12296" width="15.28515625" style="20" customWidth="1"/>
    <col min="12297" max="12297" width="15.42578125" style="20" customWidth="1"/>
    <col min="12298" max="12299" width="14.42578125" style="20" customWidth="1"/>
    <col min="12300" max="12300" width="5" style="20" customWidth="1"/>
    <col min="12301" max="12303" width="15.140625" style="20" customWidth="1"/>
    <col min="12304" max="12304" width="4.28515625" style="20" customWidth="1"/>
    <col min="12305" max="12305" width="16" style="20" customWidth="1"/>
    <col min="12306" max="12306" width="17.140625" style="20" customWidth="1"/>
    <col min="12307" max="12307" width="18.28515625" style="20" customWidth="1"/>
    <col min="12308" max="12308" width="4.85546875" style="20" customWidth="1"/>
    <col min="12309" max="12309" width="16" style="20" customWidth="1"/>
    <col min="12310" max="12310" width="17.140625" style="20" customWidth="1"/>
    <col min="12311" max="12311" width="18.28515625" style="20" customWidth="1"/>
    <col min="12312" max="12312" width="13.7109375" style="20" customWidth="1"/>
    <col min="12313" max="12313" width="16" style="20" customWidth="1"/>
    <col min="12314" max="12314" width="17.140625" style="20" customWidth="1"/>
    <col min="12315" max="12315" width="18.28515625" style="20" customWidth="1"/>
    <col min="12316" max="12316" width="13.7109375" style="20" customWidth="1"/>
    <col min="12317" max="12317" width="16" style="20" customWidth="1"/>
    <col min="12318" max="12318" width="17.140625" style="20" customWidth="1"/>
    <col min="12319" max="12319" width="18.28515625" style="20" customWidth="1"/>
    <col min="12320" max="12320" width="13.7109375" style="20" customWidth="1"/>
    <col min="12321" max="12321" width="16" style="20" customWidth="1"/>
    <col min="12322" max="12322" width="17.140625" style="20" customWidth="1"/>
    <col min="12323" max="12326" width="18.28515625" style="20" customWidth="1"/>
    <col min="12327" max="12327" width="15" style="20" customWidth="1"/>
    <col min="12328" max="12328" width="15.7109375" style="20" customWidth="1"/>
    <col min="12329" max="12329" width="49" style="20" customWidth="1"/>
    <col min="12330" max="12330" width="19.42578125" style="20" customWidth="1"/>
    <col min="12331" max="12331" width="14.5703125" style="20" customWidth="1"/>
    <col min="12332" max="12332" width="12.28515625" style="20" customWidth="1"/>
    <col min="12333" max="12333" width="14.5703125" style="20" customWidth="1"/>
    <col min="12334" max="12334" width="11.7109375" style="20" customWidth="1"/>
    <col min="12335" max="12335" width="14" style="20" customWidth="1"/>
    <col min="12336" max="12336" width="20.5703125" style="20" customWidth="1"/>
    <col min="12337" max="12337" width="11.7109375" style="20" customWidth="1"/>
    <col min="12338" max="12338" width="10.85546875" style="20" customWidth="1"/>
    <col min="12339" max="12532" width="9.140625" style="20"/>
    <col min="12533" max="12533" width="7.42578125" style="20" customWidth="1"/>
    <col min="12534" max="12534" width="20.28515625" style="20" customWidth="1"/>
    <col min="12535" max="12535" width="24.7109375" style="20" customWidth="1"/>
    <col min="12536" max="12536" width="35.7109375" style="20" customWidth="1"/>
    <col min="12537" max="12537" width="5" style="20" customWidth="1"/>
    <col min="12538" max="12538" width="12.85546875" style="20" customWidth="1"/>
    <col min="12539" max="12539" width="10.7109375" style="20" customWidth="1"/>
    <col min="12540" max="12540" width="7" style="20" customWidth="1"/>
    <col min="12541" max="12541" width="12.28515625" style="20" customWidth="1"/>
    <col min="12542" max="12542" width="10.7109375" style="20" customWidth="1"/>
    <col min="12543" max="12543" width="10.85546875" style="20" customWidth="1"/>
    <col min="12544" max="12544" width="8.85546875" style="20" customWidth="1"/>
    <col min="12545" max="12545" width="13.85546875" style="20" customWidth="1"/>
    <col min="12546" max="12546" width="20.42578125" style="20" customWidth="1"/>
    <col min="12547" max="12547" width="12.28515625" style="20" customWidth="1"/>
    <col min="12548" max="12548" width="19.28515625" style="20" customWidth="1"/>
    <col min="12549" max="12549" width="11.85546875" style="20" customWidth="1"/>
    <col min="12550" max="12550" width="9.140625" style="20" customWidth="1"/>
    <col min="12551" max="12551" width="13.42578125" style="20" customWidth="1"/>
    <col min="12552" max="12552" width="15.28515625" style="20" customWidth="1"/>
    <col min="12553" max="12553" width="15.42578125" style="20" customWidth="1"/>
    <col min="12554" max="12555" width="14.42578125" style="20" customWidth="1"/>
    <col min="12556" max="12556" width="5" style="20" customWidth="1"/>
    <col min="12557" max="12559" width="15.140625" style="20" customWidth="1"/>
    <col min="12560" max="12560" width="4.28515625" style="20" customWidth="1"/>
    <col min="12561" max="12561" width="16" style="20" customWidth="1"/>
    <col min="12562" max="12562" width="17.140625" style="20" customWidth="1"/>
    <col min="12563" max="12563" width="18.28515625" style="20" customWidth="1"/>
    <col min="12564" max="12564" width="4.85546875" style="20" customWidth="1"/>
    <col min="12565" max="12565" width="16" style="20" customWidth="1"/>
    <col min="12566" max="12566" width="17.140625" style="20" customWidth="1"/>
    <col min="12567" max="12567" width="18.28515625" style="20" customWidth="1"/>
    <col min="12568" max="12568" width="13.7109375" style="20" customWidth="1"/>
    <col min="12569" max="12569" width="16" style="20" customWidth="1"/>
    <col min="12570" max="12570" width="17.140625" style="20" customWidth="1"/>
    <col min="12571" max="12571" width="18.28515625" style="20" customWidth="1"/>
    <col min="12572" max="12572" width="13.7109375" style="20" customWidth="1"/>
    <col min="12573" max="12573" width="16" style="20" customWidth="1"/>
    <col min="12574" max="12574" width="17.140625" style="20" customWidth="1"/>
    <col min="12575" max="12575" width="18.28515625" style="20" customWidth="1"/>
    <col min="12576" max="12576" width="13.7109375" style="20" customWidth="1"/>
    <col min="12577" max="12577" width="16" style="20" customWidth="1"/>
    <col min="12578" max="12578" width="17.140625" style="20" customWidth="1"/>
    <col min="12579" max="12582" width="18.28515625" style="20" customWidth="1"/>
    <col min="12583" max="12583" width="15" style="20" customWidth="1"/>
    <col min="12584" max="12584" width="15.7109375" style="20" customWidth="1"/>
    <col min="12585" max="12585" width="49" style="20" customWidth="1"/>
    <col min="12586" max="12586" width="19.42578125" style="20" customWidth="1"/>
    <col min="12587" max="12587" width="14.5703125" style="20" customWidth="1"/>
    <col min="12588" max="12588" width="12.28515625" style="20" customWidth="1"/>
    <col min="12589" max="12589" width="14.5703125" style="20" customWidth="1"/>
    <col min="12590" max="12590" width="11.7109375" style="20" customWidth="1"/>
    <col min="12591" max="12591" width="14" style="20" customWidth="1"/>
    <col min="12592" max="12592" width="20.5703125" style="20" customWidth="1"/>
    <col min="12593" max="12593" width="11.7109375" style="20" customWidth="1"/>
    <col min="12594" max="12594" width="10.85546875" style="20" customWidth="1"/>
    <col min="12595" max="12788" width="9.140625" style="20"/>
    <col min="12789" max="12789" width="7.42578125" style="20" customWidth="1"/>
    <col min="12790" max="12790" width="20.28515625" style="20" customWidth="1"/>
    <col min="12791" max="12791" width="24.7109375" style="20" customWidth="1"/>
    <col min="12792" max="12792" width="35.7109375" style="20" customWidth="1"/>
    <col min="12793" max="12793" width="5" style="20" customWidth="1"/>
    <col min="12794" max="12794" width="12.85546875" style="20" customWidth="1"/>
    <col min="12795" max="12795" width="10.7109375" style="20" customWidth="1"/>
    <col min="12796" max="12796" width="7" style="20" customWidth="1"/>
    <col min="12797" max="12797" width="12.28515625" style="20" customWidth="1"/>
    <col min="12798" max="12798" width="10.7109375" style="20" customWidth="1"/>
    <col min="12799" max="12799" width="10.85546875" style="20" customWidth="1"/>
    <col min="12800" max="12800" width="8.85546875" style="20" customWidth="1"/>
    <col min="12801" max="12801" width="13.85546875" style="20" customWidth="1"/>
    <col min="12802" max="12802" width="20.42578125" style="20" customWidth="1"/>
    <col min="12803" max="12803" width="12.28515625" style="20" customWidth="1"/>
    <col min="12804" max="12804" width="19.28515625" style="20" customWidth="1"/>
    <col min="12805" max="12805" width="11.85546875" style="20" customWidth="1"/>
    <col min="12806" max="12806" width="9.140625" style="20" customWidth="1"/>
    <col min="12807" max="12807" width="13.42578125" style="20" customWidth="1"/>
    <col min="12808" max="12808" width="15.28515625" style="20" customWidth="1"/>
    <col min="12809" max="12809" width="15.42578125" style="20" customWidth="1"/>
    <col min="12810" max="12811" width="14.42578125" style="20" customWidth="1"/>
    <col min="12812" max="12812" width="5" style="20" customWidth="1"/>
    <col min="12813" max="12815" width="15.140625" style="20" customWidth="1"/>
    <col min="12816" max="12816" width="4.28515625" style="20" customWidth="1"/>
    <col min="12817" max="12817" width="16" style="20" customWidth="1"/>
    <col min="12818" max="12818" width="17.140625" style="20" customWidth="1"/>
    <col min="12819" max="12819" width="18.28515625" style="20" customWidth="1"/>
    <col min="12820" max="12820" width="4.85546875" style="20" customWidth="1"/>
    <col min="12821" max="12821" width="16" style="20" customWidth="1"/>
    <col min="12822" max="12822" width="17.140625" style="20" customWidth="1"/>
    <col min="12823" max="12823" width="18.28515625" style="20" customWidth="1"/>
    <col min="12824" max="12824" width="13.7109375" style="20" customWidth="1"/>
    <col min="12825" max="12825" width="16" style="20" customWidth="1"/>
    <col min="12826" max="12826" width="17.140625" style="20" customWidth="1"/>
    <col min="12827" max="12827" width="18.28515625" style="20" customWidth="1"/>
    <col min="12828" max="12828" width="13.7109375" style="20" customWidth="1"/>
    <col min="12829" max="12829" width="16" style="20" customWidth="1"/>
    <col min="12830" max="12830" width="17.140625" style="20" customWidth="1"/>
    <col min="12831" max="12831" width="18.28515625" style="20" customWidth="1"/>
    <col min="12832" max="12832" width="13.7109375" style="20" customWidth="1"/>
    <col min="12833" max="12833" width="16" style="20" customWidth="1"/>
    <col min="12834" max="12834" width="17.140625" style="20" customWidth="1"/>
    <col min="12835" max="12838" width="18.28515625" style="20" customWidth="1"/>
    <col min="12839" max="12839" width="15" style="20" customWidth="1"/>
    <col min="12840" max="12840" width="15.7109375" style="20" customWidth="1"/>
    <col min="12841" max="12841" width="49" style="20" customWidth="1"/>
    <col min="12842" max="12842" width="19.42578125" style="20" customWidth="1"/>
    <col min="12843" max="12843" width="14.5703125" style="20" customWidth="1"/>
    <col min="12844" max="12844" width="12.28515625" style="20" customWidth="1"/>
    <col min="12845" max="12845" width="14.5703125" style="20" customWidth="1"/>
    <col min="12846" max="12846" width="11.7109375" style="20" customWidth="1"/>
    <col min="12847" max="12847" width="14" style="20" customWidth="1"/>
    <col min="12848" max="12848" width="20.5703125" style="20" customWidth="1"/>
    <col min="12849" max="12849" width="11.7109375" style="20" customWidth="1"/>
    <col min="12850" max="12850" width="10.85546875" style="20" customWidth="1"/>
    <col min="12851" max="13044" width="9.140625" style="20"/>
    <col min="13045" max="13045" width="7.42578125" style="20" customWidth="1"/>
    <col min="13046" max="13046" width="20.28515625" style="20" customWidth="1"/>
    <col min="13047" max="13047" width="24.7109375" style="20" customWidth="1"/>
    <col min="13048" max="13048" width="35.7109375" style="20" customWidth="1"/>
    <col min="13049" max="13049" width="5" style="20" customWidth="1"/>
    <col min="13050" max="13050" width="12.85546875" style="20" customWidth="1"/>
    <col min="13051" max="13051" width="10.7109375" style="20" customWidth="1"/>
    <col min="13052" max="13052" width="7" style="20" customWidth="1"/>
    <col min="13053" max="13053" width="12.28515625" style="20" customWidth="1"/>
    <col min="13054" max="13054" width="10.7109375" style="20" customWidth="1"/>
    <col min="13055" max="13055" width="10.85546875" style="20" customWidth="1"/>
    <col min="13056" max="13056" width="8.85546875" style="20" customWidth="1"/>
    <col min="13057" max="13057" width="13.85546875" style="20" customWidth="1"/>
    <col min="13058" max="13058" width="20.42578125" style="20" customWidth="1"/>
    <col min="13059" max="13059" width="12.28515625" style="20" customWidth="1"/>
    <col min="13060" max="13060" width="19.28515625" style="20" customWidth="1"/>
    <col min="13061" max="13061" width="11.85546875" style="20" customWidth="1"/>
    <col min="13062" max="13062" width="9.140625" style="20" customWidth="1"/>
    <col min="13063" max="13063" width="13.42578125" style="20" customWidth="1"/>
    <col min="13064" max="13064" width="15.28515625" style="20" customWidth="1"/>
    <col min="13065" max="13065" width="15.42578125" style="20" customWidth="1"/>
    <col min="13066" max="13067" width="14.42578125" style="20" customWidth="1"/>
    <col min="13068" max="13068" width="5" style="20" customWidth="1"/>
    <col min="13069" max="13071" width="15.140625" style="20" customWidth="1"/>
    <col min="13072" max="13072" width="4.28515625" style="20" customWidth="1"/>
    <col min="13073" max="13073" width="16" style="20" customWidth="1"/>
    <col min="13074" max="13074" width="17.140625" style="20" customWidth="1"/>
    <col min="13075" max="13075" width="18.28515625" style="20" customWidth="1"/>
    <col min="13076" max="13076" width="4.85546875" style="20" customWidth="1"/>
    <col min="13077" max="13077" width="16" style="20" customWidth="1"/>
    <col min="13078" max="13078" width="17.140625" style="20" customWidth="1"/>
    <col min="13079" max="13079" width="18.28515625" style="20" customWidth="1"/>
    <col min="13080" max="13080" width="13.7109375" style="20" customWidth="1"/>
    <col min="13081" max="13081" width="16" style="20" customWidth="1"/>
    <col min="13082" max="13082" width="17.140625" style="20" customWidth="1"/>
    <col min="13083" max="13083" width="18.28515625" style="20" customWidth="1"/>
    <col min="13084" max="13084" width="13.7109375" style="20" customWidth="1"/>
    <col min="13085" max="13085" width="16" style="20" customWidth="1"/>
    <col min="13086" max="13086" width="17.140625" style="20" customWidth="1"/>
    <col min="13087" max="13087" width="18.28515625" style="20" customWidth="1"/>
    <col min="13088" max="13088" width="13.7109375" style="20" customWidth="1"/>
    <col min="13089" max="13089" width="16" style="20" customWidth="1"/>
    <col min="13090" max="13090" width="17.140625" style="20" customWidth="1"/>
    <col min="13091" max="13094" width="18.28515625" style="20" customWidth="1"/>
    <col min="13095" max="13095" width="15" style="20" customWidth="1"/>
    <col min="13096" max="13096" width="15.7109375" style="20" customWidth="1"/>
    <col min="13097" max="13097" width="49" style="20" customWidth="1"/>
    <col min="13098" max="13098" width="19.42578125" style="20" customWidth="1"/>
    <col min="13099" max="13099" width="14.5703125" style="20" customWidth="1"/>
    <col min="13100" max="13100" width="12.28515625" style="20" customWidth="1"/>
    <col min="13101" max="13101" width="14.5703125" style="20" customWidth="1"/>
    <col min="13102" max="13102" width="11.7109375" style="20" customWidth="1"/>
    <col min="13103" max="13103" width="14" style="20" customWidth="1"/>
    <col min="13104" max="13104" width="20.5703125" style="20" customWidth="1"/>
    <col min="13105" max="13105" width="11.7109375" style="20" customWidth="1"/>
    <col min="13106" max="13106" width="10.85546875" style="20" customWidth="1"/>
    <col min="13107" max="13300" width="9.140625" style="20"/>
    <col min="13301" max="13301" width="7.42578125" style="20" customWidth="1"/>
    <col min="13302" max="13302" width="20.28515625" style="20" customWidth="1"/>
    <col min="13303" max="13303" width="24.7109375" style="20" customWidth="1"/>
    <col min="13304" max="13304" width="35.7109375" style="20" customWidth="1"/>
    <col min="13305" max="13305" width="5" style="20" customWidth="1"/>
    <col min="13306" max="13306" width="12.85546875" style="20" customWidth="1"/>
    <col min="13307" max="13307" width="10.7109375" style="20" customWidth="1"/>
    <col min="13308" max="13308" width="7" style="20" customWidth="1"/>
    <col min="13309" max="13309" width="12.28515625" style="20" customWidth="1"/>
    <col min="13310" max="13310" width="10.7109375" style="20" customWidth="1"/>
    <col min="13311" max="13311" width="10.85546875" style="20" customWidth="1"/>
    <col min="13312" max="13312" width="8.85546875" style="20" customWidth="1"/>
    <col min="13313" max="13313" width="13.85546875" style="20" customWidth="1"/>
    <col min="13314" max="13314" width="20.42578125" style="20" customWidth="1"/>
    <col min="13315" max="13315" width="12.28515625" style="20" customWidth="1"/>
    <col min="13316" max="13316" width="19.28515625" style="20" customWidth="1"/>
    <col min="13317" max="13317" width="11.85546875" style="20" customWidth="1"/>
    <col min="13318" max="13318" width="9.140625" style="20" customWidth="1"/>
    <col min="13319" max="13319" width="13.42578125" style="20" customWidth="1"/>
    <col min="13320" max="13320" width="15.28515625" style="20" customWidth="1"/>
    <col min="13321" max="13321" width="15.42578125" style="20" customWidth="1"/>
    <col min="13322" max="13323" width="14.42578125" style="20" customWidth="1"/>
    <col min="13324" max="13324" width="5" style="20" customWidth="1"/>
    <col min="13325" max="13327" width="15.140625" style="20" customWidth="1"/>
    <col min="13328" max="13328" width="4.28515625" style="20" customWidth="1"/>
    <col min="13329" max="13329" width="16" style="20" customWidth="1"/>
    <col min="13330" max="13330" width="17.140625" style="20" customWidth="1"/>
    <col min="13331" max="13331" width="18.28515625" style="20" customWidth="1"/>
    <col min="13332" max="13332" width="4.85546875" style="20" customWidth="1"/>
    <col min="13333" max="13333" width="16" style="20" customWidth="1"/>
    <col min="13334" max="13334" width="17.140625" style="20" customWidth="1"/>
    <col min="13335" max="13335" width="18.28515625" style="20" customWidth="1"/>
    <col min="13336" max="13336" width="13.7109375" style="20" customWidth="1"/>
    <col min="13337" max="13337" width="16" style="20" customWidth="1"/>
    <col min="13338" max="13338" width="17.140625" style="20" customWidth="1"/>
    <col min="13339" max="13339" width="18.28515625" style="20" customWidth="1"/>
    <col min="13340" max="13340" width="13.7109375" style="20" customWidth="1"/>
    <col min="13341" max="13341" width="16" style="20" customWidth="1"/>
    <col min="13342" max="13342" width="17.140625" style="20" customWidth="1"/>
    <col min="13343" max="13343" width="18.28515625" style="20" customWidth="1"/>
    <col min="13344" max="13344" width="13.7109375" style="20" customWidth="1"/>
    <col min="13345" max="13345" width="16" style="20" customWidth="1"/>
    <col min="13346" max="13346" width="17.140625" style="20" customWidth="1"/>
    <col min="13347" max="13350" width="18.28515625" style="20" customWidth="1"/>
    <col min="13351" max="13351" width="15" style="20" customWidth="1"/>
    <col min="13352" max="13352" width="15.7109375" style="20" customWidth="1"/>
    <col min="13353" max="13353" width="49" style="20" customWidth="1"/>
    <col min="13354" max="13354" width="19.42578125" style="20" customWidth="1"/>
    <col min="13355" max="13355" width="14.5703125" style="20" customWidth="1"/>
    <col min="13356" max="13356" width="12.28515625" style="20" customWidth="1"/>
    <col min="13357" max="13357" width="14.5703125" style="20" customWidth="1"/>
    <col min="13358" max="13358" width="11.7109375" style="20" customWidth="1"/>
    <col min="13359" max="13359" width="14" style="20" customWidth="1"/>
    <col min="13360" max="13360" width="20.5703125" style="20" customWidth="1"/>
    <col min="13361" max="13361" width="11.7109375" style="20" customWidth="1"/>
    <col min="13362" max="13362" width="10.85546875" style="20" customWidth="1"/>
    <col min="13363" max="13556" width="9.140625" style="20"/>
    <col min="13557" max="13557" width="7.42578125" style="20" customWidth="1"/>
    <col min="13558" max="13558" width="20.28515625" style="20" customWidth="1"/>
    <col min="13559" max="13559" width="24.7109375" style="20" customWidth="1"/>
    <col min="13560" max="13560" width="35.7109375" style="20" customWidth="1"/>
    <col min="13561" max="13561" width="5" style="20" customWidth="1"/>
    <col min="13562" max="13562" width="12.85546875" style="20" customWidth="1"/>
    <col min="13563" max="13563" width="10.7109375" style="20" customWidth="1"/>
    <col min="13564" max="13564" width="7" style="20" customWidth="1"/>
    <col min="13565" max="13565" width="12.28515625" style="20" customWidth="1"/>
    <col min="13566" max="13566" width="10.7109375" style="20" customWidth="1"/>
    <col min="13567" max="13567" width="10.85546875" style="20" customWidth="1"/>
    <col min="13568" max="13568" width="8.85546875" style="20" customWidth="1"/>
    <col min="13569" max="13569" width="13.85546875" style="20" customWidth="1"/>
    <col min="13570" max="13570" width="20.42578125" style="20" customWidth="1"/>
    <col min="13571" max="13571" width="12.28515625" style="20" customWidth="1"/>
    <col min="13572" max="13572" width="19.28515625" style="20" customWidth="1"/>
    <col min="13573" max="13573" width="11.85546875" style="20" customWidth="1"/>
    <col min="13574" max="13574" width="9.140625" style="20" customWidth="1"/>
    <col min="13575" max="13575" width="13.42578125" style="20" customWidth="1"/>
    <col min="13576" max="13576" width="15.28515625" style="20" customWidth="1"/>
    <col min="13577" max="13577" width="15.42578125" style="20" customWidth="1"/>
    <col min="13578" max="13579" width="14.42578125" style="20" customWidth="1"/>
    <col min="13580" max="13580" width="5" style="20" customWidth="1"/>
    <col min="13581" max="13583" width="15.140625" style="20" customWidth="1"/>
    <col min="13584" max="13584" width="4.28515625" style="20" customWidth="1"/>
    <col min="13585" max="13585" width="16" style="20" customWidth="1"/>
    <col min="13586" max="13586" width="17.140625" style="20" customWidth="1"/>
    <col min="13587" max="13587" width="18.28515625" style="20" customWidth="1"/>
    <col min="13588" max="13588" width="4.85546875" style="20" customWidth="1"/>
    <col min="13589" max="13589" width="16" style="20" customWidth="1"/>
    <col min="13590" max="13590" width="17.140625" style="20" customWidth="1"/>
    <col min="13591" max="13591" width="18.28515625" style="20" customWidth="1"/>
    <col min="13592" max="13592" width="13.7109375" style="20" customWidth="1"/>
    <col min="13593" max="13593" width="16" style="20" customWidth="1"/>
    <col min="13594" max="13594" width="17.140625" style="20" customWidth="1"/>
    <col min="13595" max="13595" width="18.28515625" style="20" customWidth="1"/>
    <col min="13596" max="13596" width="13.7109375" style="20" customWidth="1"/>
    <col min="13597" max="13597" width="16" style="20" customWidth="1"/>
    <col min="13598" max="13598" width="17.140625" style="20" customWidth="1"/>
    <col min="13599" max="13599" width="18.28515625" style="20" customWidth="1"/>
    <col min="13600" max="13600" width="13.7109375" style="20" customWidth="1"/>
    <col min="13601" max="13601" width="16" style="20" customWidth="1"/>
    <col min="13602" max="13602" width="17.140625" style="20" customWidth="1"/>
    <col min="13603" max="13606" width="18.28515625" style="20" customWidth="1"/>
    <col min="13607" max="13607" width="15" style="20" customWidth="1"/>
    <col min="13608" max="13608" width="15.7109375" style="20" customWidth="1"/>
    <col min="13609" max="13609" width="49" style="20" customWidth="1"/>
    <col min="13610" max="13610" width="19.42578125" style="20" customWidth="1"/>
    <col min="13611" max="13611" width="14.5703125" style="20" customWidth="1"/>
    <col min="13612" max="13612" width="12.28515625" style="20" customWidth="1"/>
    <col min="13613" max="13613" width="14.5703125" style="20" customWidth="1"/>
    <col min="13614" max="13614" width="11.7109375" style="20" customWidth="1"/>
    <col min="13615" max="13615" width="14" style="20" customWidth="1"/>
    <col min="13616" max="13616" width="20.5703125" style="20" customWidth="1"/>
    <col min="13617" max="13617" width="11.7109375" style="20" customWidth="1"/>
    <col min="13618" max="13618" width="10.85546875" style="20" customWidth="1"/>
    <col min="13619" max="13812" width="9.140625" style="20"/>
    <col min="13813" max="13813" width="7.42578125" style="20" customWidth="1"/>
    <col min="13814" max="13814" width="20.28515625" style="20" customWidth="1"/>
    <col min="13815" max="13815" width="24.7109375" style="20" customWidth="1"/>
    <col min="13816" max="13816" width="35.7109375" style="20" customWidth="1"/>
    <col min="13817" max="13817" width="5" style="20" customWidth="1"/>
    <col min="13818" max="13818" width="12.85546875" style="20" customWidth="1"/>
    <col min="13819" max="13819" width="10.7109375" style="20" customWidth="1"/>
    <col min="13820" max="13820" width="7" style="20" customWidth="1"/>
    <col min="13821" max="13821" width="12.28515625" style="20" customWidth="1"/>
    <col min="13822" max="13822" width="10.7109375" style="20" customWidth="1"/>
    <col min="13823" max="13823" width="10.85546875" style="20" customWidth="1"/>
    <col min="13824" max="13824" width="8.85546875" style="20" customWidth="1"/>
    <col min="13825" max="13825" width="13.85546875" style="20" customWidth="1"/>
    <col min="13826" max="13826" width="20.42578125" style="20" customWidth="1"/>
    <col min="13827" max="13827" width="12.28515625" style="20" customWidth="1"/>
    <col min="13828" max="13828" width="19.28515625" style="20" customWidth="1"/>
    <col min="13829" max="13829" width="11.85546875" style="20" customWidth="1"/>
    <col min="13830" max="13830" width="9.140625" style="20" customWidth="1"/>
    <col min="13831" max="13831" width="13.42578125" style="20" customWidth="1"/>
    <col min="13832" max="13832" width="15.28515625" style="20" customWidth="1"/>
    <col min="13833" max="13833" width="15.42578125" style="20" customWidth="1"/>
    <col min="13834" max="13835" width="14.42578125" style="20" customWidth="1"/>
    <col min="13836" max="13836" width="5" style="20" customWidth="1"/>
    <col min="13837" max="13839" width="15.140625" style="20" customWidth="1"/>
    <col min="13840" max="13840" width="4.28515625" style="20" customWidth="1"/>
    <col min="13841" max="13841" width="16" style="20" customWidth="1"/>
    <col min="13842" max="13842" width="17.140625" style="20" customWidth="1"/>
    <col min="13843" max="13843" width="18.28515625" style="20" customWidth="1"/>
    <col min="13844" max="13844" width="4.85546875" style="20" customWidth="1"/>
    <col min="13845" max="13845" width="16" style="20" customWidth="1"/>
    <col min="13846" max="13846" width="17.140625" style="20" customWidth="1"/>
    <col min="13847" max="13847" width="18.28515625" style="20" customWidth="1"/>
    <col min="13848" max="13848" width="13.7109375" style="20" customWidth="1"/>
    <col min="13849" max="13849" width="16" style="20" customWidth="1"/>
    <col min="13850" max="13850" width="17.140625" style="20" customWidth="1"/>
    <col min="13851" max="13851" width="18.28515625" style="20" customWidth="1"/>
    <col min="13852" max="13852" width="13.7109375" style="20" customWidth="1"/>
    <col min="13853" max="13853" width="16" style="20" customWidth="1"/>
    <col min="13854" max="13854" width="17.140625" style="20" customWidth="1"/>
    <col min="13855" max="13855" width="18.28515625" style="20" customWidth="1"/>
    <col min="13856" max="13856" width="13.7109375" style="20" customWidth="1"/>
    <col min="13857" max="13857" width="16" style="20" customWidth="1"/>
    <col min="13858" max="13858" width="17.140625" style="20" customWidth="1"/>
    <col min="13859" max="13862" width="18.28515625" style="20" customWidth="1"/>
    <col min="13863" max="13863" width="15" style="20" customWidth="1"/>
    <col min="13864" max="13864" width="15.7109375" style="20" customWidth="1"/>
    <col min="13865" max="13865" width="49" style="20" customWidth="1"/>
    <col min="13866" max="13866" width="19.42578125" style="20" customWidth="1"/>
    <col min="13867" max="13867" width="14.5703125" style="20" customWidth="1"/>
    <col min="13868" max="13868" width="12.28515625" style="20" customWidth="1"/>
    <col min="13869" max="13869" width="14.5703125" style="20" customWidth="1"/>
    <col min="13870" max="13870" width="11.7109375" style="20" customWidth="1"/>
    <col min="13871" max="13871" width="14" style="20" customWidth="1"/>
    <col min="13872" max="13872" width="20.5703125" style="20" customWidth="1"/>
    <col min="13873" max="13873" width="11.7109375" style="20" customWidth="1"/>
    <col min="13874" max="13874" width="10.85546875" style="20" customWidth="1"/>
    <col min="13875" max="14068" width="9.140625" style="20"/>
    <col min="14069" max="14069" width="7.42578125" style="20" customWidth="1"/>
    <col min="14070" max="14070" width="20.28515625" style="20" customWidth="1"/>
    <col min="14071" max="14071" width="24.7109375" style="20" customWidth="1"/>
    <col min="14072" max="14072" width="35.7109375" style="20" customWidth="1"/>
    <col min="14073" max="14073" width="5" style="20" customWidth="1"/>
    <col min="14074" max="14074" width="12.85546875" style="20" customWidth="1"/>
    <col min="14075" max="14075" width="10.7109375" style="20" customWidth="1"/>
    <col min="14076" max="14076" width="7" style="20" customWidth="1"/>
    <col min="14077" max="14077" width="12.28515625" style="20" customWidth="1"/>
    <col min="14078" max="14078" width="10.7109375" style="20" customWidth="1"/>
    <col min="14079" max="14079" width="10.85546875" style="20" customWidth="1"/>
    <col min="14080" max="14080" width="8.85546875" style="20" customWidth="1"/>
    <col min="14081" max="14081" width="13.85546875" style="20" customWidth="1"/>
    <col min="14082" max="14082" width="20.42578125" style="20" customWidth="1"/>
    <col min="14083" max="14083" width="12.28515625" style="20" customWidth="1"/>
    <col min="14084" max="14084" width="19.28515625" style="20" customWidth="1"/>
    <col min="14085" max="14085" width="11.85546875" style="20" customWidth="1"/>
    <col min="14086" max="14086" width="9.140625" style="20" customWidth="1"/>
    <col min="14087" max="14087" width="13.42578125" style="20" customWidth="1"/>
    <col min="14088" max="14088" width="15.28515625" style="20" customWidth="1"/>
    <col min="14089" max="14089" width="15.42578125" style="20" customWidth="1"/>
    <col min="14090" max="14091" width="14.42578125" style="20" customWidth="1"/>
    <col min="14092" max="14092" width="5" style="20" customWidth="1"/>
    <col min="14093" max="14095" width="15.140625" style="20" customWidth="1"/>
    <col min="14096" max="14096" width="4.28515625" style="20" customWidth="1"/>
    <col min="14097" max="14097" width="16" style="20" customWidth="1"/>
    <col min="14098" max="14098" width="17.140625" style="20" customWidth="1"/>
    <col min="14099" max="14099" width="18.28515625" style="20" customWidth="1"/>
    <col min="14100" max="14100" width="4.85546875" style="20" customWidth="1"/>
    <col min="14101" max="14101" width="16" style="20" customWidth="1"/>
    <col min="14102" max="14102" width="17.140625" style="20" customWidth="1"/>
    <col min="14103" max="14103" width="18.28515625" style="20" customWidth="1"/>
    <col min="14104" max="14104" width="13.7109375" style="20" customWidth="1"/>
    <col min="14105" max="14105" width="16" style="20" customWidth="1"/>
    <col min="14106" max="14106" width="17.140625" style="20" customWidth="1"/>
    <col min="14107" max="14107" width="18.28515625" style="20" customWidth="1"/>
    <col min="14108" max="14108" width="13.7109375" style="20" customWidth="1"/>
    <col min="14109" max="14109" width="16" style="20" customWidth="1"/>
    <col min="14110" max="14110" width="17.140625" style="20" customWidth="1"/>
    <col min="14111" max="14111" width="18.28515625" style="20" customWidth="1"/>
    <col min="14112" max="14112" width="13.7109375" style="20" customWidth="1"/>
    <col min="14113" max="14113" width="16" style="20" customWidth="1"/>
    <col min="14114" max="14114" width="17.140625" style="20" customWidth="1"/>
    <col min="14115" max="14118" width="18.28515625" style="20" customWidth="1"/>
    <col min="14119" max="14119" width="15" style="20" customWidth="1"/>
    <col min="14120" max="14120" width="15.7109375" style="20" customWidth="1"/>
    <col min="14121" max="14121" width="49" style="20" customWidth="1"/>
    <col min="14122" max="14122" width="19.42578125" style="20" customWidth="1"/>
    <col min="14123" max="14123" width="14.5703125" style="20" customWidth="1"/>
    <col min="14124" max="14124" width="12.28515625" style="20" customWidth="1"/>
    <col min="14125" max="14125" width="14.5703125" style="20" customWidth="1"/>
    <col min="14126" max="14126" width="11.7109375" style="20" customWidth="1"/>
    <col min="14127" max="14127" width="14" style="20" customWidth="1"/>
    <col min="14128" max="14128" width="20.5703125" style="20" customWidth="1"/>
    <col min="14129" max="14129" width="11.7109375" style="20" customWidth="1"/>
    <col min="14130" max="14130" width="10.85546875" style="20" customWidth="1"/>
    <col min="14131" max="14324" width="9.140625" style="20"/>
    <col min="14325" max="14325" width="7.42578125" style="20" customWidth="1"/>
    <col min="14326" max="14326" width="20.28515625" style="20" customWidth="1"/>
    <col min="14327" max="14327" width="24.7109375" style="20" customWidth="1"/>
    <col min="14328" max="14328" width="35.7109375" style="20" customWidth="1"/>
    <col min="14329" max="14329" width="5" style="20" customWidth="1"/>
    <col min="14330" max="14330" width="12.85546875" style="20" customWidth="1"/>
    <col min="14331" max="14331" width="10.7109375" style="20" customWidth="1"/>
    <col min="14332" max="14332" width="7" style="20" customWidth="1"/>
    <col min="14333" max="14333" width="12.28515625" style="20" customWidth="1"/>
    <col min="14334" max="14334" width="10.7109375" style="20" customWidth="1"/>
    <col min="14335" max="14335" width="10.85546875" style="20" customWidth="1"/>
    <col min="14336" max="14336" width="8.85546875" style="20" customWidth="1"/>
    <col min="14337" max="14337" width="13.85546875" style="20" customWidth="1"/>
    <col min="14338" max="14338" width="20.42578125" style="20" customWidth="1"/>
    <col min="14339" max="14339" width="12.28515625" style="20" customWidth="1"/>
    <col min="14340" max="14340" width="19.28515625" style="20" customWidth="1"/>
    <col min="14341" max="14341" width="11.85546875" style="20" customWidth="1"/>
    <col min="14342" max="14342" width="9.140625" style="20" customWidth="1"/>
    <col min="14343" max="14343" width="13.42578125" style="20" customWidth="1"/>
    <col min="14344" max="14344" width="15.28515625" style="20" customWidth="1"/>
    <col min="14345" max="14345" width="15.42578125" style="20" customWidth="1"/>
    <col min="14346" max="14347" width="14.42578125" style="20" customWidth="1"/>
    <col min="14348" max="14348" width="5" style="20" customWidth="1"/>
    <col min="14349" max="14351" width="15.140625" style="20" customWidth="1"/>
    <col min="14352" max="14352" width="4.28515625" style="20" customWidth="1"/>
    <col min="14353" max="14353" width="16" style="20" customWidth="1"/>
    <col min="14354" max="14354" width="17.140625" style="20" customWidth="1"/>
    <col min="14355" max="14355" width="18.28515625" style="20" customWidth="1"/>
    <col min="14356" max="14356" width="4.85546875" style="20" customWidth="1"/>
    <col min="14357" max="14357" width="16" style="20" customWidth="1"/>
    <col min="14358" max="14358" width="17.140625" style="20" customWidth="1"/>
    <col min="14359" max="14359" width="18.28515625" style="20" customWidth="1"/>
    <col min="14360" max="14360" width="13.7109375" style="20" customWidth="1"/>
    <col min="14361" max="14361" width="16" style="20" customWidth="1"/>
    <col min="14362" max="14362" width="17.140625" style="20" customWidth="1"/>
    <col min="14363" max="14363" width="18.28515625" style="20" customWidth="1"/>
    <col min="14364" max="14364" width="13.7109375" style="20" customWidth="1"/>
    <col min="14365" max="14365" width="16" style="20" customWidth="1"/>
    <col min="14366" max="14366" width="17.140625" style="20" customWidth="1"/>
    <col min="14367" max="14367" width="18.28515625" style="20" customWidth="1"/>
    <col min="14368" max="14368" width="13.7109375" style="20" customWidth="1"/>
    <col min="14369" max="14369" width="16" style="20" customWidth="1"/>
    <col min="14370" max="14370" width="17.140625" style="20" customWidth="1"/>
    <col min="14371" max="14374" width="18.28515625" style="20" customWidth="1"/>
    <col min="14375" max="14375" width="15" style="20" customWidth="1"/>
    <col min="14376" max="14376" width="15.7109375" style="20" customWidth="1"/>
    <col min="14377" max="14377" width="49" style="20" customWidth="1"/>
    <col min="14378" max="14378" width="19.42578125" style="20" customWidth="1"/>
    <col min="14379" max="14379" width="14.5703125" style="20" customWidth="1"/>
    <col min="14380" max="14380" width="12.28515625" style="20" customWidth="1"/>
    <col min="14381" max="14381" width="14.5703125" style="20" customWidth="1"/>
    <col min="14382" max="14382" width="11.7109375" style="20" customWidth="1"/>
    <col min="14383" max="14383" width="14" style="20" customWidth="1"/>
    <col min="14384" max="14384" width="20.5703125" style="20" customWidth="1"/>
    <col min="14385" max="14385" width="11.7109375" style="20" customWidth="1"/>
    <col min="14386" max="14386" width="10.85546875" style="20" customWidth="1"/>
    <col min="14387" max="14580" width="9.140625" style="20"/>
    <col min="14581" max="14581" width="7.42578125" style="20" customWidth="1"/>
    <col min="14582" max="14582" width="20.28515625" style="20" customWidth="1"/>
    <col min="14583" max="14583" width="24.7109375" style="20" customWidth="1"/>
    <col min="14584" max="14584" width="35.7109375" style="20" customWidth="1"/>
    <col min="14585" max="14585" width="5" style="20" customWidth="1"/>
    <col min="14586" max="14586" width="12.85546875" style="20" customWidth="1"/>
    <col min="14587" max="14587" width="10.7109375" style="20" customWidth="1"/>
    <col min="14588" max="14588" width="7" style="20" customWidth="1"/>
    <col min="14589" max="14589" width="12.28515625" style="20" customWidth="1"/>
    <col min="14590" max="14590" width="10.7109375" style="20" customWidth="1"/>
    <col min="14591" max="14591" width="10.85546875" style="20" customWidth="1"/>
    <col min="14592" max="14592" width="8.85546875" style="20" customWidth="1"/>
    <col min="14593" max="14593" width="13.85546875" style="20" customWidth="1"/>
    <col min="14594" max="14594" width="20.42578125" style="20" customWidth="1"/>
    <col min="14595" max="14595" width="12.28515625" style="20" customWidth="1"/>
    <col min="14596" max="14596" width="19.28515625" style="20" customWidth="1"/>
    <col min="14597" max="14597" width="11.85546875" style="20" customWidth="1"/>
    <col min="14598" max="14598" width="9.140625" style="20" customWidth="1"/>
    <col min="14599" max="14599" width="13.42578125" style="20" customWidth="1"/>
    <col min="14600" max="14600" width="15.28515625" style="20" customWidth="1"/>
    <col min="14601" max="14601" width="15.42578125" style="20" customWidth="1"/>
    <col min="14602" max="14603" width="14.42578125" style="20" customWidth="1"/>
    <col min="14604" max="14604" width="5" style="20" customWidth="1"/>
    <col min="14605" max="14607" width="15.140625" style="20" customWidth="1"/>
    <col min="14608" max="14608" width="4.28515625" style="20" customWidth="1"/>
    <col min="14609" max="14609" width="16" style="20" customWidth="1"/>
    <col min="14610" max="14610" width="17.140625" style="20" customWidth="1"/>
    <col min="14611" max="14611" width="18.28515625" style="20" customWidth="1"/>
    <col min="14612" max="14612" width="4.85546875" style="20" customWidth="1"/>
    <col min="14613" max="14613" width="16" style="20" customWidth="1"/>
    <col min="14614" max="14614" width="17.140625" style="20" customWidth="1"/>
    <col min="14615" max="14615" width="18.28515625" style="20" customWidth="1"/>
    <col min="14616" max="14616" width="13.7109375" style="20" customWidth="1"/>
    <col min="14617" max="14617" width="16" style="20" customWidth="1"/>
    <col min="14618" max="14618" width="17.140625" style="20" customWidth="1"/>
    <col min="14619" max="14619" width="18.28515625" style="20" customWidth="1"/>
    <col min="14620" max="14620" width="13.7109375" style="20" customWidth="1"/>
    <col min="14621" max="14621" width="16" style="20" customWidth="1"/>
    <col min="14622" max="14622" width="17.140625" style="20" customWidth="1"/>
    <col min="14623" max="14623" width="18.28515625" style="20" customWidth="1"/>
    <col min="14624" max="14624" width="13.7109375" style="20" customWidth="1"/>
    <col min="14625" max="14625" width="16" style="20" customWidth="1"/>
    <col min="14626" max="14626" width="17.140625" style="20" customWidth="1"/>
    <col min="14627" max="14630" width="18.28515625" style="20" customWidth="1"/>
    <col min="14631" max="14631" width="15" style="20" customWidth="1"/>
    <col min="14632" max="14632" width="15.7109375" style="20" customWidth="1"/>
    <col min="14633" max="14633" width="49" style="20" customWidth="1"/>
    <col min="14634" max="14634" width="19.42578125" style="20" customWidth="1"/>
    <col min="14635" max="14635" width="14.5703125" style="20" customWidth="1"/>
    <col min="14636" max="14636" width="12.28515625" style="20" customWidth="1"/>
    <col min="14637" max="14637" width="14.5703125" style="20" customWidth="1"/>
    <col min="14638" max="14638" width="11.7109375" style="20" customWidth="1"/>
    <col min="14639" max="14639" width="14" style="20" customWidth="1"/>
    <col min="14640" max="14640" width="20.5703125" style="20" customWidth="1"/>
    <col min="14641" max="14641" width="11.7109375" style="20" customWidth="1"/>
    <col min="14642" max="14642" width="10.85546875" style="20" customWidth="1"/>
    <col min="14643" max="14836" width="9.140625" style="20"/>
    <col min="14837" max="14837" width="7.42578125" style="20" customWidth="1"/>
    <col min="14838" max="14838" width="20.28515625" style="20" customWidth="1"/>
    <col min="14839" max="14839" width="24.7109375" style="20" customWidth="1"/>
    <col min="14840" max="14840" width="35.7109375" style="20" customWidth="1"/>
    <col min="14841" max="14841" width="5" style="20" customWidth="1"/>
    <col min="14842" max="14842" width="12.85546875" style="20" customWidth="1"/>
    <col min="14843" max="14843" width="10.7109375" style="20" customWidth="1"/>
    <col min="14844" max="14844" width="7" style="20" customWidth="1"/>
    <col min="14845" max="14845" width="12.28515625" style="20" customWidth="1"/>
    <col min="14846" max="14846" width="10.7109375" style="20" customWidth="1"/>
    <col min="14847" max="14847" width="10.85546875" style="20" customWidth="1"/>
    <col min="14848" max="14848" width="8.85546875" style="20" customWidth="1"/>
    <col min="14849" max="14849" width="13.85546875" style="20" customWidth="1"/>
    <col min="14850" max="14850" width="20.42578125" style="20" customWidth="1"/>
    <col min="14851" max="14851" width="12.28515625" style="20" customWidth="1"/>
    <col min="14852" max="14852" width="19.28515625" style="20" customWidth="1"/>
    <col min="14853" max="14853" width="11.85546875" style="20" customWidth="1"/>
    <col min="14854" max="14854" width="9.140625" style="20" customWidth="1"/>
    <col min="14855" max="14855" width="13.42578125" style="20" customWidth="1"/>
    <col min="14856" max="14856" width="15.28515625" style="20" customWidth="1"/>
    <col min="14857" max="14857" width="15.42578125" style="20" customWidth="1"/>
    <col min="14858" max="14859" width="14.42578125" style="20" customWidth="1"/>
    <col min="14860" max="14860" width="5" style="20" customWidth="1"/>
    <col min="14861" max="14863" width="15.140625" style="20" customWidth="1"/>
    <col min="14864" max="14864" width="4.28515625" style="20" customWidth="1"/>
    <col min="14865" max="14865" width="16" style="20" customWidth="1"/>
    <col min="14866" max="14866" width="17.140625" style="20" customWidth="1"/>
    <col min="14867" max="14867" width="18.28515625" style="20" customWidth="1"/>
    <col min="14868" max="14868" width="4.85546875" style="20" customWidth="1"/>
    <col min="14869" max="14869" width="16" style="20" customWidth="1"/>
    <col min="14870" max="14870" width="17.140625" style="20" customWidth="1"/>
    <col min="14871" max="14871" width="18.28515625" style="20" customWidth="1"/>
    <col min="14872" max="14872" width="13.7109375" style="20" customWidth="1"/>
    <col min="14873" max="14873" width="16" style="20" customWidth="1"/>
    <col min="14874" max="14874" width="17.140625" style="20" customWidth="1"/>
    <col min="14875" max="14875" width="18.28515625" style="20" customWidth="1"/>
    <col min="14876" max="14876" width="13.7109375" style="20" customWidth="1"/>
    <col min="14877" max="14877" width="16" style="20" customWidth="1"/>
    <col min="14878" max="14878" width="17.140625" style="20" customWidth="1"/>
    <col min="14879" max="14879" width="18.28515625" style="20" customWidth="1"/>
    <col min="14880" max="14880" width="13.7109375" style="20" customWidth="1"/>
    <col min="14881" max="14881" width="16" style="20" customWidth="1"/>
    <col min="14882" max="14882" width="17.140625" style="20" customWidth="1"/>
    <col min="14883" max="14886" width="18.28515625" style="20" customWidth="1"/>
    <col min="14887" max="14887" width="15" style="20" customWidth="1"/>
    <col min="14888" max="14888" width="15.7109375" style="20" customWidth="1"/>
    <col min="14889" max="14889" width="49" style="20" customWidth="1"/>
    <col min="14890" max="14890" width="19.42578125" style="20" customWidth="1"/>
    <col min="14891" max="14891" width="14.5703125" style="20" customWidth="1"/>
    <col min="14892" max="14892" width="12.28515625" style="20" customWidth="1"/>
    <col min="14893" max="14893" width="14.5703125" style="20" customWidth="1"/>
    <col min="14894" max="14894" width="11.7109375" style="20" customWidth="1"/>
    <col min="14895" max="14895" width="14" style="20" customWidth="1"/>
    <col min="14896" max="14896" width="20.5703125" style="20" customWidth="1"/>
    <col min="14897" max="14897" width="11.7109375" style="20" customWidth="1"/>
    <col min="14898" max="14898" width="10.85546875" style="20" customWidth="1"/>
    <col min="14899" max="15092" width="9.140625" style="20"/>
    <col min="15093" max="15093" width="7.42578125" style="20" customWidth="1"/>
    <col min="15094" max="15094" width="20.28515625" style="20" customWidth="1"/>
    <col min="15095" max="15095" width="24.7109375" style="20" customWidth="1"/>
    <col min="15096" max="15096" width="35.7109375" style="20" customWidth="1"/>
    <col min="15097" max="15097" width="5" style="20" customWidth="1"/>
    <col min="15098" max="15098" width="12.85546875" style="20" customWidth="1"/>
    <col min="15099" max="15099" width="10.7109375" style="20" customWidth="1"/>
    <col min="15100" max="15100" width="7" style="20" customWidth="1"/>
    <col min="15101" max="15101" width="12.28515625" style="20" customWidth="1"/>
    <col min="15102" max="15102" width="10.7109375" style="20" customWidth="1"/>
    <col min="15103" max="15103" width="10.85546875" style="20" customWidth="1"/>
    <col min="15104" max="15104" width="8.85546875" style="20" customWidth="1"/>
    <col min="15105" max="15105" width="13.85546875" style="20" customWidth="1"/>
    <col min="15106" max="15106" width="20.42578125" style="20" customWidth="1"/>
    <col min="15107" max="15107" width="12.28515625" style="20" customWidth="1"/>
    <col min="15108" max="15108" width="19.28515625" style="20" customWidth="1"/>
    <col min="15109" max="15109" width="11.85546875" style="20" customWidth="1"/>
    <col min="15110" max="15110" width="9.140625" style="20" customWidth="1"/>
    <col min="15111" max="15111" width="13.42578125" style="20" customWidth="1"/>
    <col min="15112" max="15112" width="15.28515625" style="20" customWidth="1"/>
    <col min="15113" max="15113" width="15.42578125" style="20" customWidth="1"/>
    <col min="15114" max="15115" width="14.42578125" style="20" customWidth="1"/>
    <col min="15116" max="15116" width="5" style="20" customWidth="1"/>
    <col min="15117" max="15119" width="15.140625" style="20" customWidth="1"/>
    <col min="15120" max="15120" width="4.28515625" style="20" customWidth="1"/>
    <col min="15121" max="15121" width="16" style="20" customWidth="1"/>
    <col min="15122" max="15122" width="17.140625" style="20" customWidth="1"/>
    <col min="15123" max="15123" width="18.28515625" style="20" customWidth="1"/>
    <col min="15124" max="15124" width="4.85546875" style="20" customWidth="1"/>
    <col min="15125" max="15125" width="16" style="20" customWidth="1"/>
    <col min="15126" max="15126" width="17.140625" style="20" customWidth="1"/>
    <col min="15127" max="15127" width="18.28515625" style="20" customWidth="1"/>
    <col min="15128" max="15128" width="13.7109375" style="20" customWidth="1"/>
    <col min="15129" max="15129" width="16" style="20" customWidth="1"/>
    <col min="15130" max="15130" width="17.140625" style="20" customWidth="1"/>
    <col min="15131" max="15131" width="18.28515625" style="20" customWidth="1"/>
    <col min="15132" max="15132" width="13.7109375" style="20" customWidth="1"/>
    <col min="15133" max="15133" width="16" style="20" customWidth="1"/>
    <col min="15134" max="15134" width="17.140625" style="20" customWidth="1"/>
    <col min="15135" max="15135" width="18.28515625" style="20" customWidth="1"/>
    <col min="15136" max="15136" width="13.7109375" style="20" customWidth="1"/>
    <col min="15137" max="15137" width="16" style="20" customWidth="1"/>
    <col min="15138" max="15138" width="17.140625" style="20" customWidth="1"/>
    <col min="15139" max="15142" width="18.28515625" style="20" customWidth="1"/>
    <col min="15143" max="15143" width="15" style="20" customWidth="1"/>
    <col min="15144" max="15144" width="15.7109375" style="20" customWidth="1"/>
    <col min="15145" max="15145" width="49" style="20" customWidth="1"/>
    <col min="15146" max="15146" width="19.42578125" style="20" customWidth="1"/>
    <col min="15147" max="15147" width="14.5703125" style="20" customWidth="1"/>
    <col min="15148" max="15148" width="12.28515625" style="20" customWidth="1"/>
    <col min="15149" max="15149" width="14.5703125" style="20" customWidth="1"/>
    <col min="15150" max="15150" width="11.7109375" style="20" customWidth="1"/>
    <col min="15151" max="15151" width="14" style="20" customWidth="1"/>
    <col min="15152" max="15152" width="20.5703125" style="20" customWidth="1"/>
    <col min="15153" max="15153" width="11.7109375" style="20" customWidth="1"/>
    <col min="15154" max="15154" width="10.85546875" style="20" customWidth="1"/>
    <col min="15155" max="15348" width="9.140625" style="20"/>
    <col min="15349" max="15349" width="7.42578125" style="20" customWidth="1"/>
    <col min="15350" max="15350" width="20.28515625" style="20" customWidth="1"/>
    <col min="15351" max="15351" width="24.7109375" style="20" customWidth="1"/>
    <col min="15352" max="15352" width="35.7109375" style="20" customWidth="1"/>
    <col min="15353" max="15353" width="5" style="20" customWidth="1"/>
    <col min="15354" max="15354" width="12.85546875" style="20" customWidth="1"/>
    <col min="15355" max="15355" width="10.7109375" style="20" customWidth="1"/>
    <col min="15356" max="15356" width="7" style="20" customWidth="1"/>
    <col min="15357" max="15357" width="12.28515625" style="20" customWidth="1"/>
    <col min="15358" max="15358" width="10.7109375" style="20" customWidth="1"/>
    <col min="15359" max="15359" width="10.85546875" style="20" customWidth="1"/>
    <col min="15360" max="15360" width="8.85546875" style="20" customWidth="1"/>
    <col min="15361" max="15361" width="13.85546875" style="20" customWidth="1"/>
    <col min="15362" max="15362" width="20.42578125" style="20" customWidth="1"/>
    <col min="15363" max="15363" width="12.28515625" style="20" customWidth="1"/>
    <col min="15364" max="15364" width="19.28515625" style="20" customWidth="1"/>
    <col min="15365" max="15365" width="11.85546875" style="20" customWidth="1"/>
    <col min="15366" max="15366" width="9.140625" style="20" customWidth="1"/>
    <col min="15367" max="15367" width="13.42578125" style="20" customWidth="1"/>
    <col min="15368" max="15368" width="15.28515625" style="20" customWidth="1"/>
    <col min="15369" max="15369" width="15.42578125" style="20" customWidth="1"/>
    <col min="15370" max="15371" width="14.42578125" style="20" customWidth="1"/>
    <col min="15372" max="15372" width="5" style="20" customWidth="1"/>
    <col min="15373" max="15375" width="15.140625" style="20" customWidth="1"/>
    <col min="15376" max="15376" width="4.28515625" style="20" customWidth="1"/>
    <col min="15377" max="15377" width="16" style="20" customWidth="1"/>
    <col min="15378" max="15378" width="17.140625" style="20" customWidth="1"/>
    <col min="15379" max="15379" width="18.28515625" style="20" customWidth="1"/>
    <col min="15380" max="15380" width="4.85546875" style="20" customWidth="1"/>
    <col min="15381" max="15381" width="16" style="20" customWidth="1"/>
    <col min="15382" max="15382" width="17.140625" style="20" customWidth="1"/>
    <col min="15383" max="15383" width="18.28515625" style="20" customWidth="1"/>
    <col min="15384" max="15384" width="13.7109375" style="20" customWidth="1"/>
    <col min="15385" max="15385" width="16" style="20" customWidth="1"/>
    <col min="15386" max="15386" width="17.140625" style="20" customWidth="1"/>
    <col min="15387" max="15387" width="18.28515625" style="20" customWidth="1"/>
    <col min="15388" max="15388" width="13.7109375" style="20" customWidth="1"/>
    <col min="15389" max="15389" width="16" style="20" customWidth="1"/>
    <col min="15390" max="15390" width="17.140625" style="20" customWidth="1"/>
    <col min="15391" max="15391" width="18.28515625" style="20" customWidth="1"/>
    <col min="15392" max="15392" width="13.7109375" style="20" customWidth="1"/>
    <col min="15393" max="15393" width="16" style="20" customWidth="1"/>
    <col min="15394" max="15394" width="17.140625" style="20" customWidth="1"/>
    <col min="15395" max="15398" width="18.28515625" style="20" customWidth="1"/>
    <col min="15399" max="15399" width="15" style="20" customWidth="1"/>
    <col min="15400" max="15400" width="15.7109375" style="20" customWidth="1"/>
    <col min="15401" max="15401" width="49" style="20" customWidth="1"/>
    <col min="15402" max="15402" width="19.42578125" style="20" customWidth="1"/>
    <col min="15403" max="15403" width="14.5703125" style="20" customWidth="1"/>
    <col min="15404" max="15404" width="12.28515625" style="20" customWidth="1"/>
    <col min="15405" max="15405" width="14.5703125" style="20" customWidth="1"/>
    <col min="15406" max="15406" width="11.7109375" style="20" customWidth="1"/>
    <col min="15407" max="15407" width="14" style="20" customWidth="1"/>
    <col min="15408" max="15408" width="20.5703125" style="20" customWidth="1"/>
    <col min="15409" max="15409" width="11.7109375" style="20" customWidth="1"/>
    <col min="15410" max="15410" width="10.85546875" style="20" customWidth="1"/>
    <col min="15411" max="15604" width="9.140625" style="20"/>
    <col min="15605" max="15605" width="7.42578125" style="20" customWidth="1"/>
    <col min="15606" max="15606" width="20.28515625" style="20" customWidth="1"/>
    <col min="15607" max="15607" width="24.7109375" style="20" customWidth="1"/>
    <col min="15608" max="15608" width="35.7109375" style="20" customWidth="1"/>
    <col min="15609" max="15609" width="5" style="20" customWidth="1"/>
    <col min="15610" max="15610" width="12.85546875" style="20" customWidth="1"/>
    <col min="15611" max="15611" width="10.7109375" style="20" customWidth="1"/>
    <col min="15612" max="15612" width="7" style="20" customWidth="1"/>
    <col min="15613" max="15613" width="12.28515625" style="20" customWidth="1"/>
    <col min="15614" max="15614" width="10.7109375" style="20" customWidth="1"/>
    <col min="15615" max="15615" width="10.85546875" style="20" customWidth="1"/>
    <col min="15616" max="15616" width="8.85546875" style="20" customWidth="1"/>
    <col min="15617" max="15617" width="13.85546875" style="20" customWidth="1"/>
    <col min="15618" max="15618" width="20.42578125" style="20" customWidth="1"/>
    <col min="15619" max="15619" width="12.28515625" style="20" customWidth="1"/>
    <col min="15620" max="15620" width="19.28515625" style="20" customWidth="1"/>
    <col min="15621" max="15621" width="11.85546875" style="20" customWidth="1"/>
    <col min="15622" max="15622" width="9.140625" style="20" customWidth="1"/>
    <col min="15623" max="15623" width="13.42578125" style="20" customWidth="1"/>
    <col min="15624" max="15624" width="15.28515625" style="20" customWidth="1"/>
    <col min="15625" max="15625" width="15.42578125" style="20" customWidth="1"/>
    <col min="15626" max="15627" width="14.42578125" style="20" customWidth="1"/>
    <col min="15628" max="15628" width="5" style="20" customWidth="1"/>
    <col min="15629" max="15631" width="15.140625" style="20" customWidth="1"/>
    <col min="15632" max="15632" width="4.28515625" style="20" customWidth="1"/>
    <col min="15633" max="15633" width="16" style="20" customWidth="1"/>
    <col min="15634" max="15634" width="17.140625" style="20" customWidth="1"/>
    <col min="15635" max="15635" width="18.28515625" style="20" customWidth="1"/>
    <col min="15636" max="15636" width="4.85546875" style="20" customWidth="1"/>
    <col min="15637" max="15637" width="16" style="20" customWidth="1"/>
    <col min="15638" max="15638" width="17.140625" style="20" customWidth="1"/>
    <col min="15639" max="15639" width="18.28515625" style="20" customWidth="1"/>
    <col min="15640" max="15640" width="13.7109375" style="20" customWidth="1"/>
    <col min="15641" max="15641" width="16" style="20" customWidth="1"/>
    <col min="15642" max="15642" width="17.140625" style="20" customWidth="1"/>
    <col min="15643" max="15643" width="18.28515625" style="20" customWidth="1"/>
    <col min="15644" max="15644" width="13.7109375" style="20" customWidth="1"/>
    <col min="15645" max="15645" width="16" style="20" customWidth="1"/>
    <col min="15646" max="15646" width="17.140625" style="20" customWidth="1"/>
    <col min="15647" max="15647" width="18.28515625" style="20" customWidth="1"/>
    <col min="15648" max="15648" width="13.7109375" style="20" customWidth="1"/>
    <col min="15649" max="15649" width="16" style="20" customWidth="1"/>
    <col min="15650" max="15650" width="17.140625" style="20" customWidth="1"/>
    <col min="15651" max="15654" width="18.28515625" style="20" customWidth="1"/>
    <col min="15655" max="15655" width="15" style="20" customWidth="1"/>
    <col min="15656" max="15656" width="15.7109375" style="20" customWidth="1"/>
    <col min="15657" max="15657" width="49" style="20" customWidth="1"/>
    <col min="15658" max="15658" width="19.42578125" style="20" customWidth="1"/>
    <col min="15659" max="15659" width="14.5703125" style="20" customWidth="1"/>
    <col min="15660" max="15660" width="12.28515625" style="20" customWidth="1"/>
    <col min="15661" max="15661" width="14.5703125" style="20" customWidth="1"/>
    <col min="15662" max="15662" width="11.7109375" style="20" customWidth="1"/>
    <col min="15663" max="15663" width="14" style="20" customWidth="1"/>
    <col min="15664" max="15664" width="20.5703125" style="20" customWidth="1"/>
    <col min="15665" max="15665" width="11.7109375" style="20" customWidth="1"/>
    <col min="15666" max="15666" width="10.85546875" style="20" customWidth="1"/>
    <col min="15667" max="15860" width="9.140625" style="20"/>
    <col min="15861" max="15861" width="7.42578125" style="20" customWidth="1"/>
    <col min="15862" max="15862" width="20.28515625" style="20" customWidth="1"/>
    <col min="15863" max="15863" width="24.7109375" style="20" customWidth="1"/>
    <col min="15864" max="15864" width="35.7109375" style="20" customWidth="1"/>
    <col min="15865" max="15865" width="5" style="20" customWidth="1"/>
    <col min="15866" max="15866" width="12.85546875" style="20" customWidth="1"/>
    <col min="15867" max="15867" width="10.7109375" style="20" customWidth="1"/>
    <col min="15868" max="15868" width="7" style="20" customWidth="1"/>
    <col min="15869" max="15869" width="12.28515625" style="20" customWidth="1"/>
    <col min="15870" max="15870" width="10.7109375" style="20" customWidth="1"/>
    <col min="15871" max="15871" width="10.85546875" style="20" customWidth="1"/>
    <col min="15872" max="15872" width="8.85546875" style="20" customWidth="1"/>
    <col min="15873" max="15873" width="13.85546875" style="20" customWidth="1"/>
    <col min="15874" max="15874" width="20.42578125" style="20" customWidth="1"/>
    <col min="15875" max="15875" width="12.28515625" style="20" customWidth="1"/>
    <col min="15876" max="15876" width="19.28515625" style="20" customWidth="1"/>
    <col min="15877" max="15877" width="11.85546875" style="20" customWidth="1"/>
    <col min="15878" max="15878" width="9.140625" style="20" customWidth="1"/>
    <col min="15879" max="15879" width="13.42578125" style="20" customWidth="1"/>
    <col min="15880" max="15880" width="15.28515625" style="20" customWidth="1"/>
    <col min="15881" max="15881" width="15.42578125" style="20" customWidth="1"/>
    <col min="15882" max="15883" width="14.42578125" style="20" customWidth="1"/>
    <col min="15884" max="15884" width="5" style="20" customWidth="1"/>
    <col min="15885" max="15887" width="15.140625" style="20" customWidth="1"/>
    <col min="15888" max="15888" width="4.28515625" style="20" customWidth="1"/>
    <col min="15889" max="15889" width="16" style="20" customWidth="1"/>
    <col min="15890" max="15890" width="17.140625" style="20" customWidth="1"/>
    <col min="15891" max="15891" width="18.28515625" style="20" customWidth="1"/>
    <col min="15892" max="15892" width="4.85546875" style="20" customWidth="1"/>
    <col min="15893" max="15893" width="16" style="20" customWidth="1"/>
    <col min="15894" max="15894" width="17.140625" style="20" customWidth="1"/>
    <col min="15895" max="15895" width="18.28515625" style="20" customWidth="1"/>
    <col min="15896" max="15896" width="13.7109375" style="20" customWidth="1"/>
    <col min="15897" max="15897" width="16" style="20" customWidth="1"/>
    <col min="15898" max="15898" width="17.140625" style="20" customWidth="1"/>
    <col min="15899" max="15899" width="18.28515625" style="20" customWidth="1"/>
    <col min="15900" max="15900" width="13.7109375" style="20" customWidth="1"/>
    <col min="15901" max="15901" width="16" style="20" customWidth="1"/>
    <col min="15902" max="15902" width="17.140625" style="20" customWidth="1"/>
    <col min="15903" max="15903" width="18.28515625" style="20" customWidth="1"/>
    <col min="15904" max="15904" width="13.7109375" style="20" customWidth="1"/>
    <col min="15905" max="15905" width="16" style="20" customWidth="1"/>
    <col min="15906" max="15906" width="17.140625" style="20" customWidth="1"/>
    <col min="15907" max="15910" width="18.28515625" style="20" customWidth="1"/>
    <col min="15911" max="15911" width="15" style="20" customWidth="1"/>
    <col min="15912" max="15912" width="15.7109375" style="20" customWidth="1"/>
    <col min="15913" max="15913" width="49" style="20" customWidth="1"/>
    <col min="15914" max="15914" width="19.42578125" style="20" customWidth="1"/>
    <col min="15915" max="15915" width="14.5703125" style="20" customWidth="1"/>
    <col min="15916" max="15916" width="12.28515625" style="20" customWidth="1"/>
    <col min="15917" max="15917" width="14.5703125" style="20" customWidth="1"/>
    <col min="15918" max="15918" width="11.7109375" style="20" customWidth="1"/>
    <col min="15919" max="15919" width="14" style="20" customWidth="1"/>
    <col min="15920" max="15920" width="20.5703125" style="20" customWidth="1"/>
    <col min="15921" max="15921" width="11.7109375" style="20" customWidth="1"/>
    <col min="15922" max="15922" width="10.85546875" style="20" customWidth="1"/>
    <col min="15923" max="16116" width="9.140625" style="20"/>
    <col min="16117" max="16117" width="7.42578125" style="20" customWidth="1"/>
    <col min="16118" max="16118" width="20.28515625" style="20" customWidth="1"/>
    <col min="16119" max="16119" width="24.7109375" style="20" customWidth="1"/>
    <col min="16120" max="16120" width="35.7109375" style="20" customWidth="1"/>
    <col min="16121" max="16121" width="5" style="20" customWidth="1"/>
    <col min="16122" max="16122" width="12.85546875" style="20" customWidth="1"/>
    <col min="16123" max="16123" width="10.7109375" style="20" customWidth="1"/>
    <col min="16124" max="16124" width="7" style="20" customWidth="1"/>
    <col min="16125" max="16125" width="12.28515625" style="20" customWidth="1"/>
    <col min="16126" max="16126" width="10.7109375" style="20" customWidth="1"/>
    <col min="16127" max="16127" width="10.85546875" style="20" customWidth="1"/>
    <col min="16128" max="16128" width="8.85546875" style="20" customWidth="1"/>
    <col min="16129" max="16129" width="13.85546875" style="20" customWidth="1"/>
    <col min="16130" max="16130" width="20.42578125" style="20" customWidth="1"/>
    <col min="16131" max="16131" width="12.28515625" style="20" customWidth="1"/>
    <col min="16132" max="16132" width="19.28515625" style="20" customWidth="1"/>
    <col min="16133" max="16133" width="11.85546875" style="20" customWidth="1"/>
    <col min="16134" max="16134" width="9.140625" style="20" customWidth="1"/>
    <col min="16135" max="16135" width="13.42578125" style="20" customWidth="1"/>
    <col min="16136" max="16136" width="15.28515625" style="20" customWidth="1"/>
    <col min="16137" max="16137" width="15.42578125" style="20" customWidth="1"/>
    <col min="16138" max="16139" width="14.42578125" style="20" customWidth="1"/>
    <col min="16140" max="16140" width="5" style="20" customWidth="1"/>
    <col min="16141" max="16143" width="15.140625" style="20" customWidth="1"/>
    <col min="16144" max="16144" width="4.28515625" style="20" customWidth="1"/>
    <col min="16145" max="16145" width="16" style="20" customWidth="1"/>
    <col min="16146" max="16146" width="17.140625" style="20" customWidth="1"/>
    <col min="16147" max="16147" width="18.28515625" style="20" customWidth="1"/>
    <col min="16148" max="16148" width="4.85546875" style="20" customWidth="1"/>
    <col min="16149" max="16149" width="16" style="20" customWidth="1"/>
    <col min="16150" max="16150" width="17.140625" style="20" customWidth="1"/>
    <col min="16151" max="16151" width="18.28515625" style="20" customWidth="1"/>
    <col min="16152" max="16152" width="13.7109375" style="20" customWidth="1"/>
    <col min="16153" max="16153" width="16" style="20" customWidth="1"/>
    <col min="16154" max="16154" width="17.140625" style="20" customWidth="1"/>
    <col min="16155" max="16155" width="18.28515625" style="20" customWidth="1"/>
    <col min="16156" max="16156" width="13.7109375" style="20" customWidth="1"/>
    <col min="16157" max="16157" width="16" style="20" customWidth="1"/>
    <col min="16158" max="16158" width="17.140625" style="20" customWidth="1"/>
    <col min="16159" max="16159" width="18.28515625" style="20" customWidth="1"/>
    <col min="16160" max="16160" width="13.7109375" style="20" customWidth="1"/>
    <col min="16161" max="16161" width="16" style="20" customWidth="1"/>
    <col min="16162" max="16162" width="17.140625" style="20" customWidth="1"/>
    <col min="16163" max="16166" width="18.28515625" style="20" customWidth="1"/>
    <col min="16167" max="16167" width="15" style="20" customWidth="1"/>
    <col min="16168" max="16168" width="15.7109375" style="20" customWidth="1"/>
    <col min="16169" max="16169" width="49" style="20" customWidth="1"/>
    <col min="16170" max="16170" width="19.42578125" style="20" customWidth="1"/>
    <col min="16171" max="16171" width="14.5703125" style="20" customWidth="1"/>
    <col min="16172" max="16172" width="12.28515625" style="20" customWidth="1"/>
    <col min="16173" max="16173" width="14.5703125" style="20" customWidth="1"/>
    <col min="16174" max="16174" width="11.7109375" style="20" customWidth="1"/>
    <col min="16175" max="16175" width="14" style="20" customWidth="1"/>
    <col min="16176" max="16176" width="20.5703125" style="20" customWidth="1"/>
    <col min="16177" max="16177" width="11.7109375" style="20" customWidth="1"/>
    <col min="16178" max="16178" width="10.85546875" style="20" customWidth="1"/>
    <col min="16179" max="16384" width="9.140625" style="20"/>
  </cols>
  <sheetData>
    <row r="1" spans="1:63" ht="22.5" hidden="1" customHeight="1" x14ac:dyDescent="0.25">
      <c r="A1" s="35"/>
      <c r="B1" s="35"/>
      <c r="C1" s="35"/>
      <c r="D1" s="35"/>
      <c r="E1" s="35"/>
      <c r="F1" s="31"/>
      <c r="G1" s="31"/>
      <c r="H1" s="31"/>
      <c r="I1" s="31"/>
      <c r="J1" s="31"/>
      <c r="K1" s="31"/>
      <c r="L1" s="31"/>
      <c r="M1" s="31"/>
      <c r="N1" s="31"/>
      <c r="O1" s="31"/>
      <c r="P1" s="31"/>
      <c r="Q1" s="31"/>
      <c r="R1" s="31"/>
      <c r="S1" s="31"/>
      <c r="T1" s="31"/>
      <c r="U1" s="31"/>
      <c r="V1" s="31"/>
      <c r="W1" s="31"/>
      <c r="X1" s="31"/>
      <c r="Y1" s="31"/>
      <c r="Z1" s="31"/>
      <c r="AA1" s="31"/>
      <c r="AB1" s="31"/>
      <c r="AC1" s="31"/>
      <c r="AD1" s="168" t="s">
        <v>791</v>
      </c>
      <c r="AE1" s="31"/>
      <c r="AF1" s="31"/>
      <c r="AG1" s="31"/>
      <c r="AH1" s="31"/>
      <c r="AI1" s="31"/>
      <c r="AJ1" s="31"/>
      <c r="AK1" s="31"/>
      <c r="AL1" s="31"/>
      <c r="AM1" s="31"/>
      <c r="AN1" s="31"/>
      <c r="AO1" s="31"/>
      <c r="AP1" s="31"/>
      <c r="AQ1" s="31"/>
      <c r="AR1" s="31"/>
      <c r="AS1" s="31"/>
      <c r="AT1" s="31"/>
      <c r="AU1" s="31"/>
      <c r="AV1" s="49"/>
      <c r="AW1" s="49"/>
      <c r="AX1" s="49"/>
      <c r="AY1" s="31"/>
      <c r="BA1" s="36"/>
      <c r="BD1" s="35"/>
      <c r="BE1" s="35"/>
      <c r="BF1" s="35"/>
      <c r="BG1" s="35"/>
      <c r="BH1" s="35"/>
      <c r="BI1" s="35"/>
      <c r="BJ1" s="35"/>
      <c r="BK1" s="35"/>
    </row>
    <row r="2" spans="1:63" ht="22.5" hidden="1" customHeight="1" x14ac:dyDescent="0.25">
      <c r="A2" s="35"/>
      <c r="B2" s="35"/>
      <c r="C2" s="35"/>
      <c r="D2" s="35"/>
      <c r="E2" s="31"/>
      <c r="F2" s="31"/>
      <c r="G2" s="31"/>
      <c r="H2" s="31"/>
      <c r="I2" s="31"/>
      <c r="J2" s="31"/>
      <c r="K2" s="31"/>
      <c r="L2" s="31"/>
      <c r="M2" s="31"/>
      <c r="N2" s="31"/>
      <c r="O2" s="31"/>
      <c r="P2" s="31"/>
      <c r="Q2" s="31"/>
      <c r="R2" s="31"/>
      <c r="S2" s="31"/>
      <c r="T2" s="31"/>
      <c r="U2" s="31"/>
      <c r="V2" s="31"/>
      <c r="W2" s="31"/>
      <c r="X2" s="31"/>
      <c r="Y2" s="31"/>
      <c r="Z2" s="31"/>
      <c r="AA2" s="31"/>
      <c r="AB2" s="31"/>
      <c r="AC2" s="31"/>
      <c r="AD2" s="169" t="s">
        <v>792</v>
      </c>
      <c r="AE2" s="31"/>
      <c r="AF2" s="31"/>
      <c r="AG2" s="31"/>
      <c r="AH2" s="31"/>
      <c r="AI2" s="31"/>
      <c r="AJ2" s="31"/>
      <c r="AK2" s="31"/>
      <c r="AL2" s="31"/>
      <c r="AM2" s="31"/>
      <c r="AN2" s="31"/>
      <c r="AO2" s="31"/>
      <c r="AP2" s="31"/>
      <c r="AQ2" s="31"/>
      <c r="AR2" s="31"/>
      <c r="AS2" s="31"/>
      <c r="AT2" s="31"/>
      <c r="AU2" s="31"/>
      <c r="AV2" s="49"/>
      <c r="AW2" s="49"/>
      <c r="AX2" s="49"/>
      <c r="AY2" s="31"/>
      <c r="BA2" s="36"/>
      <c r="BD2" s="35"/>
      <c r="BE2" s="35"/>
      <c r="BF2" s="35"/>
      <c r="BG2" s="35"/>
      <c r="BH2" s="35"/>
      <c r="BI2" s="35"/>
      <c r="BJ2" s="35"/>
      <c r="BK2" s="35"/>
    </row>
    <row r="3" spans="1:63" ht="22.5" hidden="1" customHeight="1" x14ac:dyDescent="0.25">
      <c r="A3" s="35"/>
      <c r="B3" s="35"/>
      <c r="C3" s="35"/>
      <c r="D3" s="35"/>
      <c r="E3" s="31"/>
      <c r="F3" s="31"/>
      <c r="G3" s="31"/>
      <c r="H3" s="31"/>
      <c r="I3" s="31"/>
      <c r="J3" s="31"/>
      <c r="K3" s="31"/>
      <c r="L3" s="31"/>
      <c r="M3" s="31"/>
      <c r="N3" s="31"/>
      <c r="O3" s="31"/>
      <c r="P3" s="31"/>
      <c r="Q3" s="31"/>
      <c r="R3" s="31"/>
      <c r="S3" s="31"/>
      <c r="T3" s="31"/>
      <c r="U3" s="31"/>
      <c r="V3" s="31"/>
      <c r="W3" s="31"/>
      <c r="X3" s="31"/>
      <c r="Y3" s="31"/>
      <c r="Z3" s="31"/>
      <c r="AA3" s="31"/>
      <c r="AB3" s="31"/>
      <c r="AC3" s="31"/>
      <c r="AD3" s="169" t="s">
        <v>793</v>
      </c>
      <c r="AE3" s="31"/>
      <c r="AF3" s="31"/>
      <c r="AG3" s="31"/>
      <c r="AH3" s="31"/>
      <c r="AI3" s="31"/>
      <c r="AJ3" s="31"/>
      <c r="AK3" s="31"/>
      <c r="AL3" s="31"/>
      <c r="AM3" s="31"/>
      <c r="AN3" s="31"/>
      <c r="AO3" s="31"/>
      <c r="AP3" s="31"/>
      <c r="AQ3" s="31"/>
      <c r="AR3" s="31"/>
      <c r="AS3" s="31"/>
      <c r="AT3" s="31"/>
      <c r="AU3" s="31"/>
      <c r="AV3" s="49"/>
      <c r="AW3" s="49"/>
      <c r="AX3" s="49"/>
      <c r="AY3" s="31"/>
      <c r="BA3" s="36"/>
      <c r="BD3" s="35"/>
      <c r="BE3" s="35"/>
      <c r="BF3" s="35"/>
      <c r="BG3" s="35"/>
      <c r="BH3" s="35"/>
      <c r="BI3" s="35"/>
      <c r="BJ3" s="35"/>
      <c r="BK3" s="35"/>
    </row>
    <row r="4" spans="1:63" ht="22.5" hidden="1" customHeight="1" x14ac:dyDescent="0.25">
      <c r="A4" s="35"/>
      <c r="B4" s="35"/>
      <c r="C4" s="35"/>
      <c r="D4" s="35"/>
      <c r="E4" s="31"/>
      <c r="F4" s="31"/>
      <c r="G4" s="31"/>
      <c r="H4" s="31"/>
      <c r="I4" s="31"/>
      <c r="J4" s="31"/>
      <c r="K4" s="31"/>
      <c r="L4" s="31"/>
      <c r="M4" s="31"/>
      <c r="N4" s="31"/>
      <c r="O4" s="31"/>
      <c r="P4" s="31"/>
      <c r="Q4" s="31"/>
      <c r="R4" s="31"/>
      <c r="S4" s="31"/>
      <c r="T4" s="31"/>
      <c r="U4" s="31"/>
      <c r="V4" s="31"/>
      <c r="W4" s="31"/>
      <c r="X4" s="31"/>
      <c r="Y4" s="31"/>
      <c r="Z4" s="31"/>
      <c r="AA4" s="31"/>
      <c r="AB4" s="31"/>
      <c r="AC4" s="31"/>
      <c r="AD4" s="169" t="s">
        <v>794</v>
      </c>
      <c r="AE4" s="31"/>
      <c r="AF4" s="31"/>
      <c r="AG4" s="31"/>
      <c r="AH4" s="31"/>
      <c r="AI4" s="31"/>
      <c r="AJ4" s="31"/>
      <c r="AK4" s="31"/>
      <c r="AL4" s="31"/>
      <c r="AM4" s="31"/>
      <c r="AN4" s="31"/>
      <c r="AO4" s="31"/>
      <c r="AP4" s="31"/>
      <c r="AQ4" s="31"/>
      <c r="AR4" s="31"/>
      <c r="AS4" s="31"/>
      <c r="AT4" s="31"/>
      <c r="AU4" s="31"/>
      <c r="AV4" s="49"/>
      <c r="AW4" s="49"/>
      <c r="AX4" s="49"/>
      <c r="AY4" s="31"/>
      <c r="BA4" s="36"/>
      <c r="BD4" s="35"/>
      <c r="BE4" s="35"/>
      <c r="BF4" s="35"/>
      <c r="BG4" s="35"/>
      <c r="BH4" s="35"/>
      <c r="BI4" s="35"/>
      <c r="BJ4" s="35"/>
      <c r="BK4" s="35"/>
    </row>
    <row r="5" spans="1:63" ht="22.5" hidden="1" customHeight="1" x14ac:dyDescent="0.25">
      <c r="A5" s="35"/>
      <c r="B5" s="35"/>
      <c r="C5" s="35"/>
      <c r="D5" s="35"/>
      <c r="E5" s="31"/>
      <c r="F5" s="31"/>
      <c r="G5" s="31"/>
      <c r="H5" s="31"/>
      <c r="I5" s="31"/>
      <c r="J5" s="31"/>
      <c r="K5" s="31"/>
      <c r="L5" s="31"/>
      <c r="M5" s="31"/>
      <c r="N5" s="31"/>
      <c r="O5" s="31"/>
      <c r="P5" s="31"/>
      <c r="Q5" s="31"/>
      <c r="R5" s="31"/>
      <c r="S5" s="31"/>
      <c r="T5" s="31"/>
      <c r="U5" s="31"/>
      <c r="V5" s="31"/>
      <c r="W5" s="31"/>
      <c r="X5" s="31"/>
      <c r="Y5" s="31"/>
      <c r="Z5" s="31"/>
      <c r="AA5" s="31"/>
      <c r="AB5" s="31"/>
      <c r="AC5" s="31"/>
      <c r="AD5" s="169" t="s">
        <v>795</v>
      </c>
      <c r="AE5" s="31"/>
      <c r="AF5" s="31"/>
      <c r="AG5" s="31"/>
      <c r="AH5" s="31"/>
      <c r="AI5" s="31"/>
      <c r="AJ5" s="31"/>
      <c r="AK5" s="31"/>
      <c r="AL5" s="31"/>
      <c r="AM5" s="31"/>
      <c r="AN5" s="31"/>
      <c r="AO5" s="31"/>
      <c r="AP5" s="31"/>
      <c r="AQ5" s="31"/>
      <c r="AR5" s="31"/>
      <c r="AS5" s="31"/>
      <c r="AT5" s="31"/>
      <c r="AU5" s="31"/>
      <c r="AV5" s="49"/>
      <c r="AW5" s="49"/>
      <c r="AX5" s="49"/>
      <c r="AY5" s="31"/>
      <c r="BA5" s="36"/>
      <c r="BD5" s="35"/>
      <c r="BE5" s="35"/>
      <c r="BF5" s="35"/>
      <c r="BG5" s="35"/>
      <c r="BH5" s="35"/>
      <c r="BI5" s="35"/>
      <c r="BJ5" s="35"/>
      <c r="BK5" s="35"/>
    </row>
    <row r="6" spans="1:63" ht="22.5" hidden="1" customHeight="1" x14ac:dyDescent="0.25">
      <c r="A6" s="35"/>
      <c r="B6" s="35"/>
      <c r="C6" s="35"/>
      <c r="D6" s="35"/>
      <c r="E6" s="31"/>
      <c r="F6" s="31"/>
      <c r="G6" s="31"/>
      <c r="H6" s="31"/>
      <c r="I6" s="31"/>
      <c r="J6" s="31"/>
      <c r="K6" s="31"/>
      <c r="L6" s="31"/>
      <c r="M6" s="31"/>
      <c r="N6" s="31"/>
      <c r="O6" s="31"/>
      <c r="P6" s="31"/>
      <c r="Q6" s="31"/>
      <c r="R6" s="31"/>
      <c r="S6" s="31"/>
      <c r="T6" s="31"/>
      <c r="U6" s="31"/>
      <c r="V6" s="31"/>
      <c r="W6" s="31"/>
      <c r="X6" s="31"/>
      <c r="Y6" s="31"/>
      <c r="Z6" s="31"/>
      <c r="AA6" s="31"/>
      <c r="AB6" s="31"/>
      <c r="AC6" s="31"/>
      <c r="AD6" s="169" t="s">
        <v>796</v>
      </c>
      <c r="AE6" s="31"/>
      <c r="AF6" s="31"/>
      <c r="AG6" s="31"/>
      <c r="AH6" s="31"/>
      <c r="AI6" s="31"/>
      <c r="AJ6" s="31"/>
      <c r="AK6" s="31"/>
      <c r="AL6" s="31"/>
      <c r="AM6" s="31"/>
      <c r="AN6" s="31"/>
      <c r="AO6" s="31"/>
      <c r="AP6" s="31"/>
      <c r="AQ6" s="31"/>
      <c r="AR6" s="31"/>
      <c r="AS6" s="31"/>
      <c r="AT6" s="31"/>
      <c r="AU6" s="31"/>
      <c r="AV6" s="49"/>
      <c r="AW6" s="49"/>
      <c r="AX6" s="49"/>
      <c r="AY6" s="31"/>
      <c r="BA6" s="36"/>
      <c r="BD6" s="35"/>
      <c r="BE6" s="35"/>
      <c r="BF6" s="35"/>
      <c r="BG6" s="35"/>
      <c r="BH6" s="35"/>
      <c r="BI6" s="35"/>
      <c r="BJ6" s="35"/>
      <c r="BK6" s="35"/>
    </row>
    <row r="7" spans="1:63" ht="22.5" hidden="1" customHeight="1" x14ac:dyDescent="0.25">
      <c r="A7" s="35"/>
      <c r="B7" s="35"/>
      <c r="C7" s="35"/>
      <c r="D7" s="35"/>
      <c r="E7" s="31"/>
      <c r="F7" s="31"/>
      <c r="G7" s="31"/>
      <c r="H7" s="31"/>
      <c r="I7" s="31"/>
      <c r="J7" s="31"/>
      <c r="K7" s="31"/>
      <c r="L7" s="31"/>
      <c r="M7" s="31"/>
      <c r="N7" s="31"/>
      <c r="O7" s="31"/>
      <c r="P7" s="31"/>
      <c r="Q7" s="31"/>
      <c r="R7" s="31"/>
      <c r="S7" s="31"/>
      <c r="T7" s="31"/>
      <c r="U7" s="31"/>
      <c r="V7" s="31"/>
      <c r="W7" s="31"/>
      <c r="X7" s="31"/>
      <c r="Y7" s="31"/>
      <c r="Z7" s="31"/>
      <c r="AA7" s="31"/>
      <c r="AB7" s="31"/>
      <c r="AC7" s="31"/>
      <c r="AD7" s="169" t="s">
        <v>797</v>
      </c>
      <c r="AE7" s="31"/>
      <c r="AF7" s="31"/>
      <c r="AG7" s="31"/>
      <c r="AH7" s="31"/>
      <c r="AI7" s="31"/>
      <c r="AJ7" s="31"/>
      <c r="AK7" s="31"/>
      <c r="AL7" s="31"/>
      <c r="AM7" s="31"/>
      <c r="AN7" s="31"/>
      <c r="AO7" s="31"/>
      <c r="AP7" s="31"/>
      <c r="AQ7" s="31"/>
      <c r="AR7" s="31"/>
      <c r="AS7" s="31"/>
      <c r="AT7" s="31"/>
      <c r="AU7" s="31"/>
      <c r="AV7" s="49"/>
      <c r="AW7" s="49"/>
      <c r="AX7" s="49"/>
      <c r="AY7" s="31"/>
      <c r="BA7" s="36"/>
      <c r="BD7" s="35"/>
      <c r="BE7" s="35"/>
      <c r="BF7" s="35"/>
      <c r="BG7" s="35"/>
      <c r="BH7" s="35"/>
      <c r="BI7" s="35"/>
      <c r="BJ7" s="35"/>
      <c r="BK7" s="35"/>
    </row>
    <row r="8" spans="1:63" ht="22.5" hidden="1" customHeight="1" x14ac:dyDescent="0.25">
      <c r="A8" s="35"/>
      <c r="B8" s="35"/>
      <c r="C8" s="35"/>
      <c r="D8" s="35"/>
      <c r="E8" s="31"/>
      <c r="F8" s="31"/>
      <c r="G8" s="31"/>
      <c r="H8" s="31"/>
      <c r="I8" s="31"/>
      <c r="J8" s="31"/>
      <c r="K8" s="31"/>
      <c r="L8" s="31"/>
      <c r="M8" s="31"/>
      <c r="N8" s="31"/>
      <c r="O8" s="31"/>
      <c r="P8" s="31"/>
      <c r="Q8" s="31"/>
      <c r="R8" s="31"/>
      <c r="S8" s="31"/>
      <c r="T8" s="31"/>
      <c r="U8" s="31"/>
      <c r="V8" s="31"/>
      <c r="W8" s="31"/>
      <c r="X8" s="31"/>
      <c r="Y8" s="31"/>
      <c r="Z8" s="31"/>
      <c r="AA8" s="31"/>
      <c r="AB8" s="31"/>
      <c r="AC8" s="31"/>
      <c r="AD8" s="169" t="s">
        <v>798</v>
      </c>
      <c r="AE8" s="31"/>
      <c r="AF8" s="31"/>
      <c r="AG8" s="31"/>
      <c r="AH8" s="31"/>
      <c r="AI8" s="31"/>
      <c r="AJ8" s="31"/>
      <c r="AK8" s="31"/>
      <c r="AL8" s="31"/>
      <c r="AM8" s="31"/>
      <c r="AN8" s="31"/>
      <c r="AO8" s="31"/>
      <c r="AP8" s="31"/>
      <c r="AQ8" s="31"/>
      <c r="AR8" s="31"/>
      <c r="AS8" s="31"/>
      <c r="AT8" s="31"/>
      <c r="AU8" s="31"/>
      <c r="AV8" s="49"/>
      <c r="AW8" s="49"/>
      <c r="AX8" s="49"/>
      <c r="AY8" s="31"/>
      <c r="BA8" s="36"/>
      <c r="BD8" s="35"/>
      <c r="BE8" s="35"/>
      <c r="BF8" s="35"/>
      <c r="BG8" s="35"/>
      <c r="BH8" s="35"/>
      <c r="BI8" s="35"/>
      <c r="BJ8" s="35"/>
      <c r="BK8" s="35"/>
    </row>
    <row r="9" spans="1:63" ht="22.5" hidden="1" customHeight="1" x14ac:dyDescent="0.25">
      <c r="A9" s="35"/>
      <c r="B9" s="35"/>
      <c r="C9" s="35"/>
      <c r="D9" s="35"/>
      <c r="E9" s="35"/>
      <c r="F9" s="37"/>
      <c r="G9" s="37"/>
      <c r="H9" s="37"/>
      <c r="I9" s="37"/>
      <c r="J9" s="37"/>
      <c r="K9" s="37"/>
      <c r="L9" s="37"/>
      <c r="M9" s="37"/>
      <c r="N9" s="37"/>
      <c r="O9" s="37"/>
      <c r="P9" s="37"/>
      <c r="Q9" s="37"/>
      <c r="R9" s="37"/>
      <c r="S9" s="37"/>
      <c r="T9" s="37"/>
      <c r="U9" s="37"/>
      <c r="V9" s="37"/>
      <c r="W9" s="37"/>
      <c r="X9" s="37"/>
      <c r="Y9" s="37"/>
      <c r="Z9" s="37"/>
      <c r="AA9" s="37"/>
      <c r="AB9" s="37"/>
      <c r="AC9" s="37"/>
      <c r="AD9" s="169" t="s">
        <v>799</v>
      </c>
      <c r="AE9" s="37"/>
      <c r="AF9" s="37"/>
      <c r="AG9" s="37"/>
      <c r="AH9" s="37"/>
      <c r="AI9" s="37"/>
      <c r="AJ9" s="37"/>
      <c r="AK9" s="37"/>
      <c r="AL9" s="37"/>
      <c r="AM9" s="37"/>
      <c r="AN9" s="37"/>
      <c r="AO9" s="37"/>
      <c r="AP9" s="37"/>
      <c r="AQ9" s="37"/>
      <c r="AR9" s="37"/>
      <c r="AS9" s="37"/>
      <c r="AT9" s="37"/>
      <c r="AU9" s="37"/>
      <c r="AY9" s="35"/>
      <c r="BD9" s="35"/>
      <c r="BE9" s="35"/>
      <c r="BF9" s="35"/>
      <c r="BG9" s="35"/>
      <c r="BH9" s="35"/>
      <c r="BI9" s="35"/>
      <c r="BJ9" s="35"/>
      <c r="BK9" s="35"/>
    </row>
    <row r="10" spans="1:63" ht="22.5" hidden="1" customHeight="1" x14ac:dyDescent="0.25">
      <c r="A10" s="35"/>
      <c r="B10" s="35"/>
      <c r="C10" s="35"/>
      <c r="D10" s="35"/>
      <c r="E10" s="35"/>
      <c r="F10" s="37"/>
      <c r="G10" s="37"/>
      <c r="H10" s="37"/>
      <c r="I10" s="37"/>
      <c r="J10" s="37"/>
      <c r="K10" s="37"/>
      <c r="L10" s="37"/>
      <c r="M10" s="37"/>
      <c r="N10" s="37"/>
      <c r="O10" s="37"/>
      <c r="P10" s="37"/>
      <c r="Q10" s="37"/>
      <c r="R10" s="37"/>
      <c r="S10" s="37"/>
      <c r="T10" s="37"/>
      <c r="U10" s="37"/>
      <c r="V10" s="37"/>
      <c r="W10" s="37"/>
      <c r="X10" s="37"/>
      <c r="Y10" s="37"/>
      <c r="Z10" s="37"/>
      <c r="AA10" s="37"/>
      <c r="AB10" s="37"/>
      <c r="AC10" s="37"/>
      <c r="AD10" s="169" t="s">
        <v>810</v>
      </c>
      <c r="AE10" s="37"/>
      <c r="AF10" s="37"/>
      <c r="AG10" s="37"/>
      <c r="AH10" s="37"/>
      <c r="AI10" s="37"/>
      <c r="AJ10" s="37"/>
      <c r="AK10" s="37"/>
      <c r="AL10" s="37"/>
      <c r="AM10" s="37"/>
      <c r="AN10" s="37"/>
      <c r="AO10" s="37"/>
      <c r="AP10" s="37"/>
      <c r="AQ10" s="37"/>
      <c r="AR10" s="37"/>
      <c r="AS10" s="37"/>
      <c r="AT10" s="37"/>
      <c r="AU10" s="37"/>
      <c r="AY10" s="35"/>
      <c r="BD10" s="35"/>
      <c r="BE10" s="35"/>
      <c r="BF10" s="35"/>
      <c r="BG10" s="35"/>
      <c r="BH10" s="35"/>
      <c r="BI10" s="35"/>
      <c r="BJ10" s="35"/>
      <c r="BK10" s="35"/>
    </row>
    <row r="11" spans="1:63" ht="18" hidden="1" customHeight="1" x14ac:dyDescent="0.25">
      <c r="A11" s="35"/>
      <c r="B11" s="35"/>
      <c r="C11" s="35"/>
      <c r="D11" s="35"/>
      <c r="E11" s="35"/>
      <c r="F11" s="37"/>
      <c r="G11" s="37"/>
      <c r="H11" s="37"/>
      <c r="I11" s="37"/>
      <c r="J11" s="37"/>
      <c r="K11" s="37"/>
      <c r="L11" s="37"/>
      <c r="M11" s="37"/>
      <c r="N11" s="37"/>
      <c r="O11" s="37"/>
      <c r="P11" s="37"/>
      <c r="Q11" s="37"/>
      <c r="R11" s="37"/>
      <c r="S11" s="37"/>
      <c r="T11" s="37"/>
      <c r="U11" s="37"/>
      <c r="V11" s="37"/>
      <c r="W11" s="37"/>
      <c r="X11" s="37"/>
      <c r="Y11" s="37"/>
      <c r="Z11" s="37"/>
      <c r="AA11" s="37"/>
      <c r="AB11" s="37"/>
      <c r="AC11" s="37"/>
      <c r="AD11" s="169" t="s">
        <v>850</v>
      </c>
      <c r="AE11" s="37"/>
      <c r="AF11" s="37"/>
      <c r="AG11" s="37"/>
      <c r="AH11" s="37"/>
      <c r="AI11" s="37"/>
      <c r="AJ11" s="37"/>
      <c r="AK11" s="37"/>
      <c r="AL11" s="37"/>
      <c r="AM11" s="37"/>
      <c r="AN11" s="37"/>
      <c r="AO11" s="37"/>
      <c r="AP11" s="37"/>
      <c r="AQ11" s="37"/>
      <c r="AR11" s="37"/>
      <c r="AS11" s="37"/>
      <c r="AT11" s="37"/>
      <c r="AU11" s="37"/>
      <c r="AY11" s="35"/>
      <c r="BD11" s="35"/>
      <c r="BE11" s="35"/>
      <c r="BF11" s="35"/>
      <c r="BG11" s="35"/>
      <c r="BH11" s="35"/>
      <c r="BI11" s="35"/>
      <c r="BJ11" s="35"/>
      <c r="BK11" s="35"/>
    </row>
    <row r="12" spans="1:63" ht="18" hidden="1" customHeight="1" x14ac:dyDescent="0.25">
      <c r="A12" s="35"/>
      <c r="B12" s="35"/>
      <c r="C12" s="35"/>
      <c r="D12" s="35"/>
      <c r="E12" s="35"/>
      <c r="F12" s="37"/>
      <c r="G12" s="37"/>
      <c r="H12" s="37"/>
      <c r="I12" s="37"/>
      <c r="J12" s="37"/>
      <c r="K12" s="37"/>
      <c r="L12" s="37"/>
      <c r="M12" s="37"/>
      <c r="N12" s="37"/>
      <c r="O12" s="37"/>
      <c r="P12" s="37"/>
      <c r="Q12" s="37"/>
      <c r="R12" s="37"/>
      <c r="S12" s="37"/>
      <c r="T12" s="37"/>
      <c r="U12" s="37"/>
      <c r="V12" s="37"/>
      <c r="W12" s="37"/>
      <c r="X12" s="37"/>
      <c r="Y12" s="37"/>
      <c r="Z12" s="37"/>
      <c r="AA12" s="37"/>
      <c r="AB12" s="37"/>
      <c r="AC12" s="37"/>
      <c r="AD12" s="169" t="s">
        <v>851</v>
      </c>
      <c r="AE12" s="37"/>
      <c r="AF12" s="37"/>
      <c r="AG12" s="37"/>
      <c r="AH12" s="37"/>
      <c r="AI12" s="37"/>
      <c r="AJ12" s="37"/>
      <c r="AK12" s="37"/>
      <c r="AL12" s="37"/>
      <c r="AM12" s="37"/>
      <c r="AN12" s="37"/>
      <c r="AO12" s="37"/>
      <c r="AP12" s="37"/>
      <c r="AQ12" s="37"/>
      <c r="AR12" s="37"/>
      <c r="AS12" s="37"/>
      <c r="AT12" s="37"/>
      <c r="AU12" s="37"/>
      <c r="AY12" s="35"/>
      <c r="BD12" s="35"/>
      <c r="BE12" s="35"/>
      <c r="BF12" s="35"/>
      <c r="BG12" s="35"/>
      <c r="BH12" s="35"/>
      <c r="BI12" s="35"/>
      <c r="BJ12" s="35"/>
      <c r="BK12" s="35"/>
    </row>
    <row r="13" spans="1:63" ht="18" hidden="1" customHeight="1" x14ac:dyDescent="0.25">
      <c r="A13" s="35"/>
      <c r="B13" s="35"/>
      <c r="C13" s="35"/>
      <c r="D13" s="35"/>
      <c r="E13" s="35"/>
      <c r="F13" s="37"/>
      <c r="G13" s="37"/>
      <c r="H13" s="37"/>
      <c r="I13" s="37"/>
      <c r="J13" s="37"/>
      <c r="K13" s="37"/>
      <c r="L13" s="37"/>
      <c r="M13" s="37"/>
      <c r="N13" s="37"/>
      <c r="O13" s="37"/>
      <c r="P13" s="37"/>
      <c r="Q13" s="37"/>
      <c r="R13" s="37"/>
      <c r="S13" s="37"/>
      <c r="T13" s="37"/>
      <c r="U13" s="37"/>
      <c r="V13" s="37"/>
      <c r="W13" s="37"/>
      <c r="X13" s="37"/>
      <c r="Y13" s="37"/>
      <c r="Z13" s="37"/>
      <c r="AA13" s="37"/>
      <c r="AB13" s="37"/>
      <c r="AC13" s="37"/>
      <c r="AD13" s="169" t="s">
        <v>889</v>
      </c>
      <c r="AE13" s="37"/>
      <c r="AF13" s="37"/>
      <c r="AG13" s="37"/>
      <c r="AH13" s="37"/>
      <c r="AI13" s="37"/>
      <c r="AJ13" s="37"/>
      <c r="AK13" s="37"/>
      <c r="AL13" s="37"/>
      <c r="AM13" s="37"/>
      <c r="AN13" s="37"/>
      <c r="AO13" s="37"/>
      <c r="AP13" s="37"/>
      <c r="AQ13" s="37"/>
      <c r="AR13" s="37"/>
      <c r="AS13" s="37"/>
      <c r="AT13" s="37"/>
      <c r="AU13" s="37"/>
      <c r="AY13" s="35"/>
      <c r="BD13" s="35"/>
      <c r="BE13" s="35"/>
      <c r="BF13" s="35"/>
      <c r="BG13" s="35"/>
      <c r="BH13" s="35"/>
      <c r="BI13" s="35"/>
      <c r="BJ13" s="35"/>
      <c r="BK13" s="35"/>
    </row>
    <row r="14" spans="1:63" ht="12.75" x14ac:dyDescent="0.25">
      <c r="A14" s="35"/>
      <c r="B14" s="35"/>
      <c r="C14" s="35"/>
      <c r="D14" s="35"/>
      <c r="E14" s="35"/>
      <c r="F14" s="37"/>
      <c r="G14" s="37"/>
      <c r="H14" s="37"/>
      <c r="I14" s="37"/>
      <c r="J14" s="37"/>
      <c r="K14" s="37"/>
      <c r="L14" s="37"/>
      <c r="M14" s="31" t="s">
        <v>115</v>
      </c>
      <c r="N14" s="37"/>
      <c r="O14" s="37"/>
      <c r="P14" s="37"/>
      <c r="Q14" s="37"/>
      <c r="R14" s="37"/>
      <c r="S14" s="37"/>
      <c r="T14" s="37"/>
      <c r="U14" s="37"/>
      <c r="V14" s="37"/>
      <c r="W14" s="37"/>
      <c r="X14" s="37"/>
      <c r="Y14" s="37"/>
      <c r="Z14" s="37"/>
      <c r="AA14" s="37"/>
      <c r="AB14" s="37"/>
      <c r="AC14" s="37"/>
      <c r="AD14" s="169" t="s">
        <v>890</v>
      </c>
      <c r="AE14" s="37"/>
      <c r="AF14" s="37"/>
      <c r="AG14" s="37"/>
      <c r="AH14" s="37"/>
      <c r="AI14" s="37"/>
      <c r="AJ14" s="37"/>
      <c r="AK14" s="37"/>
      <c r="AL14" s="37"/>
      <c r="AM14" s="37"/>
      <c r="AN14" s="37"/>
      <c r="AO14" s="37"/>
      <c r="AP14" s="37"/>
      <c r="AQ14" s="37"/>
      <c r="AR14" s="37"/>
      <c r="AS14" s="37"/>
      <c r="AT14" s="37"/>
      <c r="AU14" s="37"/>
      <c r="AY14" s="35"/>
      <c r="BD14" s="35"/>
      <c r="BE14" s="35"/>
      <c r="BF14" s="35"/>
      <c r="BG14" s="35"/>
      <c r="BH14" s="35"/>
      <c r="BI14" s="35"/>
      <c r="BJ14" s="35"/>
      <c r="BK14" s="35"/>
    </row>
    <row r="15" spans="1:63" ht="12.75" x14ac:dyDescent="0.25">
      <c r="A15" s="35"/>
      <c r="B15" s="35"/>
      <c r="C15" s="35"/>
      <c r="D15" s="35"/>
      <c r="E15" s="35"/>
      <c r="F15" s="37"/>
      <c r="G15" s="37"/>
      <c r="H15" s="37"/>
      <c r="I15" s="37"/>
      <c r="J15" s="37"/>
      <c r="K15" s="37"/>
      <c r="L15" s="37"/>
      <c r="M15" s="37"/>
      <c r="N15" s="37"/>
      <c r="O15" s="37"/>
      <c r="P15" s="37"/>
      <c r="Q15" s="37"/>
      <c r="R15" s="37"/>
      <c r="S15" s="37"/>
      <c r="T15" s="37"/>
      <c r="U15" s="37"/>
      <c r="V15" s="37"/>
      <c r="W15" s="37"/>
      <c r="X15" s="37"/>
      <c r="Y15" s="37"/>
      <c r="Z15" s="37"/>
      <c r="AA15" s="37"/>
      <c r="AB15" s="37"/>
      <c r="AC15" s="37"/>
      <c r="AD15" s="169" t="s">
        <v>929</v>
      </c>
      <c r="AE15" s="37"/>
      <c r="AF15" s="37"/>
      <c r="AG15" s="37"/>
      <c r="AH15" s="37"/>
      <c r="AI15" s="37"/>
      <c r="AJ15" s="37"/>
      <c r="AK15" s="37"/>
      <c r="AL15" s="37"/>
      <c r="AM15" s="37"/>
      <c r="AN15" s="37"/>
      <c r="AO15" s="37"/>
      <c r="AP15" s="37"/>
      <c r="AQ15" s="37"/>
      <c r="AR15" s="37"/>
      <c r="AS15" s="37"/>
      <c r="AT15" s="37"/>
      <c r="AU15" s="37"/>
      <c r="AY15" s="35"/>
      <c r="BD15" s="35"/>
      <c r="BE15" s="35"/>
      <c r="BF15" s="35"/>
      <c r="BG15" s="35"/>
      <c r="BH15" s="35"/>
      <c r="BI15" s="35"/>
      <c r="BJ15" s="35"/>
      <c r="BK15" s="35"/>
    </row>
    <row r="16" spans="1:63" ht="12.75" x14ac:dyDescent="0.25">
      <c r="A16" s="35"/>
      <c r="B16" s="35"/>
      <c r="C16" s="35"/>
      <c r="D16" s="35"/>
      <c r="E16" s="35"/>
      <c r="F16" s="37"/>
      <c r="G16" s="37"/>
      <c r="H16" s="37"/>
      <c r="I16" s="37"/>
      <c r="J16" s="37"/>
      <c r="K16" s="37"/>
      <c r="L16" s="37"/>
      <c r="M16" s="37"/>
      <c r="N16" s="37"/>
      <c r="O16" s="37"/>
      <c r="P16" s="37"/>
      <c r="Q16" s="37"/>
      <c r="R16" s="37"/>
      <c r="S16" s="37"/>
      <c r="T16" s="37"/>
      <c r="U16" s="37"/>
      <c r="V16" s="37"/>
      <c r="W16" s="37"/>
      <c r="X16" s="37"/>
      <c r="Y16" s="37"/>
      <c r="Z16" s="37"/>
      <c r="AA16" s="37"/>
      <c r="AB16" s="37"/>
      <c r="AC16" s="37"/>
      <c r="AD16" s="169" t="s">
        <v>949</v>
      </c>
      <c r="AE16" s="37"/>
      <c r="AF16" s="37"/>
      <c r="AG16" s="37"/>
      <c r="AH16" s="37"/>
      <c r="AI16" s="37"/>
      <c r="AJ16" s="37"/>
      <c r="AK16" s="37"/>
      <c r="AL16" s="37"/>
      <c r="AM16" s="37"/>
      <c r="AN16" s="37"/>
      <c r="AO16" s="37"/>
      <c r="AP16" s="37"/>
      <c r="AQ16" s="37"/>
      <c r="AR16" s="37"/>
      <c r="AS16" s="37"/>
      <c r="AT16" s="37"/>
      <c r="AU16" s="37"/>
      <c r="AY16" s="35"/>
      <c r="BD16" s="35"/>
      <c r="BE16" s="35"/>
      <c r="BF16" s="35"/>
      <c r="BG16" s="35"/>
      <c r="BH16" s="35"/>
      <c r="BI16" s="35"/>
      <c r="BJ16" s="35"/>
      <c r="BK16" s="35"/>
    </row>
    <row r="17" spans="1:63" ht="12.75" x14ac:dyDescent="0.25">
      <c r="A17" s="35"/>
      <c r="B17" s="35"/>
      <c r="C17" s="35"/>
      <c r="D17" s="35"/>
      <c r="E17" s="35"/>
      <c r="F17" s="37"/>
      <c r="G17" s="37"/>
      <c r="H17" s="37"/>
      <c r="I17" s="37"/>
      <c r="J17" s="37"/>
      <c r="K17" s="37"/>
      <c r="L17" s="37"/>
      <c r="M17" s="37"/>
      <c r="N17" s="37"/>
      <c r="O17" s="37"/>
      <c r="P17" s="37"/>
      <c r="Q17" s="37"/>
      <c r="R17" s="37"/>
      <c r="S17" s="37"/>
      <c r="T17" s="37"/>
      <c r="U17" s="37"/>
      <c r="V17" s="37"/>
      <c r="W17" s="37"/>
      <c r="X17" s="37"/>
      <c r="Y17" s="37"/>
      <c r="Z17" s="37"/>
      <c r="AA17" s="37"/>
      <c r="AB17" s="37"/>
      <c r="AC17" s="37"/>
      <c r="AD17" s="169" t="s">
        <v>952</v>
      </c>
      <c r="AE17" s="37"/>
      <c r="AF17" s="37"/>
      <c r="AG17" s="37"/>
      <c r="AH17" s="37"/>
      <c r="AI17" s="37"/>
      <c r="AJ17" s="37"/>
      <c r="AK17" s="37"/>
      <c r="AL17" s="37"/>
      <c r="AM17" s="37"/>
      <c r="AN17" s="37"/>
      <c r="AO17" s="37"/>
      <c r="AP17" s="37"/>
      <c r="AQ17" s="37"/>
      <c r="AR17" s="37"/>
      <c r="AS17" s="37"/>
      <c r="AT17" s="37"/>
      <c r="AU17" s="37"/>
      <c r="AY17" s="35"/>
      <c r="BD17" s="35"/>
      <c r="BE17" s="35"/>
      <c r="BF17" s="35"/>
      <c r="BG17" s="35"/>
      <c r="BH17" s="35"/>
      <c r="BI17" s="35"/>
      <c r="BJ17" s="35"/>
      <c r="BK17" s="35"/>
    </row>
    <row r="18" spans="1:63" ht="12.75" x14ac:dyDescent="0.25">
      <c r="A18" s="35"/>
      <c r="B18" s="35"/>
      <c r="C18" s="35"/>
      <c r="D18" s="35"/>
      <c r="E18" s="35"/>
      <c r="F18" s="37"/>
      <c r="G18" s="37"/>
      <c r="H18" s="37"/>
      <c r="I18" s="37"/>
      <c r="J18" s="37"/>
      <c r="K18" s="37"/>
      <c r="L18" s="37"/>
      <c r="M18" s="37"/>
      <c r="N18" s="37"/>
      <c r="O18" s="37"/>
      <c r="P18" s="37"/>
      <c r="Q18" s="37"/>
      <c r="R18" s="37"/>
      <c r="S18" s="37"/>
      <c r="T18" s="37"/>
      <c r="U18" s="37"/>
      <c r="V18" s="37"/>
      <c r="W18" s="37"/>
      <c r="X18" s="37"/>
      <c r="Y18" s="37"/>
      <c r="Z18" s="37"/>
      <c r="AA18" s="37"/>
      <c r="AB18" s="37"/>
      <c r="AC18" s="37"/>
      <c r="AD18" s="169" t="s">
        <v>956</v>
      </c>
      <c r="AE18" s="37"/>
      <c r="AF18" s="37"/>
      <c r="AG18" s="37"/>
      <c r="AH18" s="37"/>
      <c r="AI18" s="37"/>
      <c r="AJ18" s="37"/>
      <c r="AK18" s="37"/>
      <c r="AL18" s="37"/>
      <c r="AM18" s="37"/>
      <c r="AN18" s="37"/>
      <c r="AO18" s="37"/>
      <c r="AP18" s="37"/>
      <c r="AQ18" s="37"/>
      <c r="AR18" s="37"/>
      <c r="AS18" s="37"/>
      <c r="AT18" s="37"/>
      <c r="AU18" s="37"/>
      <c r="AY18" s="35"/>
      <c r="BD18" s="35"/>
      <c r="BE18" s="35"/>
      <c r="BF18" s="35"/>
      <c r="BG18" s="35"/>
      <c r="BH18" s="35"/>
      <c r="BI18" s="35"/>
      <c r="BJ18" s="35"/>
      <c r="BK18" s="35"/>
    </row>
    <row r="19" spans="1:63" ht="13.5" thickBot="1" x14ac:dyDescent="0.3">
      <c r="A19" s="35"/>
      <c r="B19" s="35"/>
      <c r="C19" s="35"/>
      <c r="D19" s="35"/>
      <c r="E19" s="35"/>
      <c r="F19" s="37"/>
      <c r="G19" s="37"/>
      <c r="H19" s="37"/>
      <c r="I19" s="37"/>
      <c r="J19" s="37"/>
      <c r="K19" s="37"/>
      <c r="L19" s="37"/>
      <c r="M19" s="37"/>
      <c r="N19" s="37"/>
      <c r="O19" s="37"/>
      <c r="P19" s="37"/>
      <c r="Q19" s="37"/>
      <c r="R19" s="37"/>
      <c r="S19" s="37"/>
      <c r="T19" s="37"/>
      <c r="U19" s="37"/>
      <c r="V19" s="37"/>
      <c r="W19" s="37"/>
      <c r="X19" s="37"/>
      <c r="Y19" s="37"/>
      <c r="Z19" s="37"/>
      <c r="AA19" s="37"/>
      <c r="AB19" s="37"/>
      <c r="AC19" s="37"/>
      <c r="AD19" s="169" t="s">
        <v>959</v>
      </c>
      <c r="AE19" s="37"/>
      <c r="AF19" s="37"/>
      <c r="AG19" s="37"/>
      <c r="AH19" s="37"/>
      <c r="AI19" s="37"/>
      <c r="AJ19" s="37"/>
      <c r="AK19" s="37"/>
      <c r="AL19" s="37"/>
      <c r="AM19" s="37"/>
      <c r="AN19" s="37"/>
      <c r="AO19" s="37"/>
      <c r="AP19" s="37"/>
      <c r="AQ19" s="37"/>
      <c r="AR19" s="37"/>
      <c r="AS19" s="37"/>
      <c r="AT19" s="37"/>
      <c r="AU19" s="37"/>
      <c r="AY19" s="35"/>
      <c r="BD19" s="35"/>
      <c r="BE19" s="35"/>
      <c r="BF19" s="35"/>
      <c r="BG19" s="35"/>
      <c r="BH19" s="35"/>
      <c r="BI19" s="35"/>
      <c r="BJ19" s="35"/>
      <c r="BK19" s="35"/>
    </row>
    <row r="20" spans="1:63" ht="12.95" customHeight="1" x14ac:dyDescent="0.25">
      <c r="A20" s="119" t="s">
        <v>0</v>
      </c>
      <c r="B20" s="119" t="s">
        <v>186</v>
      </c>
      <c r="C20" s="119" t="s">
        <v>184</v>
      </c>
      <c r="D20" s="119" t="s">
        <v>185</v>
      </c>
      <c r="E20" s="203" t="s">
        <v>1</v>
      </c>
      <c r="F20" s="120" t="s">
        <v>2</v>
      </c>
      <c r="G20" s="120" t="s">
        <v>3</v>
      </c>
      <c r="H20" s="120" t="s">
        <v>4</v>
      </c>
      <c r="I20" s="120" t="s">
        <v>5</v>
      </c>
      <c r="J20" s="120" t="s">
        <v>6</v>
      </c>
      <c r="K20" s="120" t="s">
        <v>7</v>
      </c>
      <c r="L20" s="120" t="s">
        <v>8</v>
      </c>
      <c r="M20" s="120" t="s">
        <v>9</v>
      </c>
      <c r="N20" s="120" t="s">
        <v>10</v>
      </c>
      <c r="O20" s="120" t="s">
        <v>11</v>
      </c>
      <c r="P20" s="120" t="s">
        <v>12</v>
      </c>
      <c r="Q20" s="120" t="s">
        <v>13</v>
      </c>
      <c r="R20" s="120" t="s">
        <v>14</v>
      </c>
      <c r="S20" s="120" t="s">
        <v>15</v>
      </c>
      <c r="T20" s="120" t="s">
        <v>16</v>
      </c>
      <c r="U20" s="120"/>
      <c r="V20" s="120"/>
      <c r="W20" s="120" t="s">
        <v>17</v>
      </c>
      <c r="X20" s="120"/>
      <c r="Y20" s="120"/>
      <c r="Z20" s="120" t="s">
        <v>18</v>
      </c>
      <c r="AA20" s="120" t="s">
        <v>19</v>
      </c>
      <c r="AB20" s="120" t="s">
        <v>20</v>
      </c>
      <c r="AC20" s="120"/>
      <c r="AD20" s="120"/>
      <c r="AE20" s="120"/>
      <c r="AF20" s="120" t="s">
        <v>21</v>
      </c>
      <c r="AG20" s="120"/>
      <c r="AH20" s="120"/>
      <c r="AI20" s="120"/>
      <c r="AJ20" s="120" t="s">
        <v>22</v>
      </c>
      <c r="AK20" s="120"/>
      <c r="AL20" s="120"/>
      <c r="AM20" s="120"/>
      <c r="AN20" s="120" t="s">
        <v>113</v>
      </c>
      <c r="AO20" s="120"/>
      <c r="AP20" s="120"/>
      <c r="AQ20" s="120"/>
      <c r="AR20" s="120" t="s">
        <v>114</v>
      </c>
      <c r="AS20" s="120"/>
      <c r="AT20" s="120"/>
      <c r="AU20" s="120"/>
      <c r="AV20" s="121" t="s">
        <v>23</v>
      </c>
      <c r="AW20" s="121"/>
      <c r="AX20" s="121"/>
      <c r="AY20" s="120" t="s">
        <v>24</v>
      </c>
      <c r="AZ20" s="120" t="s">
        <v>25</v>
      </c>
      <c r="BA20" s="120"/>
      <c r="BB20" s="120" t="s">
        <v>26</v>
      </c>
      <c r="BC20" s="120"/>
      <c r="BD20" s="120"/>
      <c r="BE20" s="120"/>
      <c r="BF20" s="120"/>
      <c r="BG20" s="120"/>
      <c r="BH20" s="120"/>
      <c r="BI20" s="120"/>
      <c r="BJ20" s="122"/>
      <c r="BK20" s="126" t="s">
        <v>27</v>
      </c>
    </row>
    <row r="21" spans="1:63" ht="12.95" customHeight="1" x14ac:dyDescent="0.25">
      <c r="A21" s="123"/>
      <c r="B21" s="123"/>
      <c r="C21" s="123"/>
      <c r="D21" s="123"/>
      <c r="E21" s="44"/>
      <c r="F21" s="124"/>
      <c r="G21" s="124"/>
      <c r="H21" s="124"/>
      <c r="I21" s="124"/>
      <c r="J21" s="124"/>
      <c r="K21" s="124"/>
      <c r="L21" s="124"/>
      <c r="M21" s="124"/>
      <c r="N21" s="124"/>
      <c r="O21" s="124"/>
      <c r="P21" s="124"/>
      <c r="Q21" s="124"/>
      <c r="R21" s="124"/>
      <c r="S21" s="124"/>
      <c r="T21" s="124" t="s">
        <v>28</v>
      </c>
      <c r="U21" s="124" t="s">
        <v>29</v>
      </c>
      <c r="V21" s="124"/>
      <c r="W21" s="124"/>
      <c r="X21" s="124"/>
      <c r="Y21" s="124"/>
      <c r="Z21" s="124"/>
      <c r="AA21" s="124"/>
      <c r="AB21" s="124" t="s">
        <v>30</v>
      </c>
      <c r="AC21" s="124" t="s">
        <v>31</v>
      </c>
      <c r="AD21" s="124" t="s">
        <v>32</v>
      </c>
      <c r="AE21" s="124" t="s">
        <v>33</v>
      </c>
      <c r="AF21" s="124" t="s">
        <v>30</v>
      </c>
      <c r="AG21" s="124" t="s">
        <v>31</v>
      </c>
      <c r="AH21" s="124" t="s">
        <v>32</v>
      </c>
      <c r="AI21" s="124" t="s">
        <v>33</v>
      </c>
      <c r="AJ21" s="124" t="s">
        <v>30</v>
      </c>
      <c r="AK21" s="124" t="s">
        <v>31</v>
      </c>
      <c r="AL21" s="124" t="s">
        <v>32</v>
      </c>
      <c r="AM21" s="124" t="s">
        <v>33</v>
      </c>
      <c r="AN21" s="124" t="s">
        <v>30</v>
      </c>
      <c r="AO21" s="124" t="s">
        <v>31</v>
      </c>
      <c r="AP21" s="124" t="s">
        <v>32</v>
      </c>
      <c r="AQ21" s="124" t="s">
        <v>33</v>
      </c>
      <c r="AR21" s="124" t="s">
        <v>30</v>
      </c>
      <c r="AS21" s="124" t="s">
        <v>31</v>
      </c>
      <c r="AT21" s="124" t="s">
        <v>32</v>
      </c>
      <c r="AU21" s="124" t="s">
        <v>33</v>
      </c>
      <c r="AV21" s="125" t="s">
        <v>30</v>
      </c>
      <c r="AW21" s="125" t="s">
        <v>32</v>
      </c>
      <c r="AX21" s="125" t="s">
        <v>33</v>
      </c>
      <c r="AY21" s="124"/>
      <c r="AZ21" s="124" t="s">
        <v>34</v>
      </c>
      <c r="BA21" s="124" t="s">
        <v>35</v>
      </c>
      <c r="BB21" s="124" t="s">
        <v>36</v>
      </c>
      <c r="BC21" s="124"/>
      <c r="BD21" s="124"/>
      <c r="BE21" s="124" t="s">
        <v>37</v>
      </c>
      <c r="BF21" s="124"/>
      <c r="BG21" s="124"/>
      <c r="BH21" s="124" t="s">
        <v>38</v>
      </c>
      <c r="BI21" s="124"/>
      <c r="BJ21" s="126"/>
      <c r="BK21" s="126"/>
    </row>
    <row r="22" spans="1:63" s="164" customFormat="1" ht="12.95" customHeight="1" thickBot="1" x14ac:dyDescent="0.3">
      <c r="A22" s="127"/>
      <c r="B22" s="127"/>
      <c r="C22" s="127"/>
      <c r="D22" s="127"/>
      <c r="E22" s="204"/>
      <c r="F22" s="128"/>
      <c r="G22" s="128"/>
      <c r="H22" s="128"/>
      <c r="I22" s="128"/>
      <c r="J22" s="128"/>
      <c r="K22" s="128"/>
      <c r="L22" s="128"/>
      <c r="M22" s="128"/>
      <c r="N22" s="128"/>
      <c r="O22" s="128"/>
      <c r="P22" s="128"/>
      <c r="Q22" s="128"/>
      <c r="R22" s="128"/>
      <c r="S22" s="128"/>
      <c r="T22" s="128" t="s">
        <v>39</v>
      </c>
      <c r="U22" s="128" t="s">
        <v>40</v>
      </c>
      <c r="V22" s="128" t="s">
        <v>39</v>
      </c>
      <c r="W22" s="128" t="s">
        <v>41</v>
      </c>
      <c r="X22" s="128" t="s">
        <v>42</v>
      </c>
      <c r="Y22" s="128" t="s">
        <v>43</v>
      </c>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9"/>
      <c r="AW22" s="129"/>
      <c r="AX22" s="129"/>
      <c r="AY22" s="128"/>
      <c r="AZ22" s="128"/>
      <c r="BA22" s="128"/>
      <c r="BB22" s="128" t="s">
        <v>44</v>
      </c>
      <c r="BC22" s="128" t="s">
        <v>45</v>
      </c>
      <c r="BD22" s="128" t="s">
        <v>46</v>
      </c>
      <c r="BE22" s="128" t="s">
        <v>44</v>
      </c>
      <c r="BF22" s="128" t="s">
        <v>45</v>
      </c>
      <c r="BG22" s="128" t="s">
        <v>46</v>
      </c>
      <c r="BH22" s="128" t="s">
        <v>44</v>
      </c>
      <c r="BI22" s="128" t="s">
        <v>45</v>
      </c>
      <c r="BJ22" s="130" t="s">
        <v>46</v>
      </c>
      <c r="BK22" s="126"/>
    </row>
    <row r="23" spans="1:63" s="164" customFormat="1" ht="12.95" customHeight="1" thickBot="1" x14ac:dyDescent="0.3">
      <c r="A23" s="131"/>
      <c r="B23" s="132" t="s">
        <v>47</v>
      </c>
      <c r="C23" s="132" t="s">
        <v>48</v>
      </c>
      <c r="D23" s="132" t="s">
        <v>49</v>
      </c>
      <c r="E23" s="205" t="s">
        <v>50</v>
      </c>
      <c r="F23" s="133" t="s">
        <v>51</v>
      </c>
      <c r="G23" s="133" t="s">
        <v>52</v>
      </c>
      <c r="H23" s="133" t="s">
        <v>53</v>
      </c>
      <c r="I23" s="133" t="s">
        <v>54</v>
      </c>
      <c r="J23" s="133" t="s">
        <v>55</v>
      </c>
      <c r="K23" s="133" t="s">
        <v>56</v>
      </c>
      <c r="L23" s="133" t="s">
        <v>57</v>
      </c>
      <c r="M23" s="133" t="s">
        <v>58</v>
      </c>
      <c r="N23" s="133" t="s">
        <v>59</v>
      </c>
      <c r="O23" s="133" t="s">
        <v>60</v>
      </c>
      <c r="P23" s="133" t="s">
        <v>61</v>
      </c>
      <c r="Q23" s="133" t="s">
        <v>62</v>
      </c>
      <c r="R23" s="133" t="s">
        <v>63</v>
      </c>
      <c r="S23" s="133" t="s">
        <v>64</v>
      </c>
      <c r="T23" s="133" t="s">
        <v>65</v>
      </c>
      <c r="U23" s="133" t="s">
        <v>66</v>
      </c>
      <c r="V23" s="133" t="s">
        <v>67</v>
      </c>
      <c r="W23" s="133" t="s">
        <v>68</v>
      </c>
      <c r="X23" s="133" t="s">
        <v>69</v>
      </c>
      <c r="Y23" s="133" t="s">
        <v>70</v>
      </c>
      <c r="Z23" s="133" t="s">
        <v>71</v>
      </c>
      <c r="AA23" s="133" t="s">
        <v>72</v>
      </c>
      <c r="AB23" s="133" t="s">
        <v>73</v>
      </c>
      <c r="AC23" s="133" t="s">
        <v>74</v>
      </c>
      <c r="AD23" s="133" t="s">
        <v>75</v>
      </c>
      <c r="AE23" s="133" t="s">
        <v>76</v>
      </c>
      <c r="AF23" s="133" t="s">
        <v>77</v>
      </c>
      <c r="AG23" s="133" t="s">
        <v>78</v>
      </c>
      <c r="AH23" s="133" t="s">
        <v>79</v>
      </c>
      <c r="AI23" s="133" t="s">
        <v>80</v>
      </c>
      <c r="AJ23" s="133" t="s">
        <v>81</v>
      </c>
      <c r="AK23" s="133" t="s">
        <v>82</v>
      </c>
      <c r="AL23" s="133" t="s">
        <v>83</v>
      </c>
      <c r="AM23" s="133" t="s">
        <v>84</v>
      </c>
      <c r="AN23" s="133" t="s">
        <v>85</v>
      </c>
      <c r="AO23" s="133" t="s">
        <v>86</v>
      </c>
      <c r="AP23" s="133" t="s">
        <v>87</v>
      </c>
      <c r="AQ23" s="133" t="s">
        <v>88</v>
      </c>
      <c r="AR23" s="133" t="s">
        <v>89</v>
      </c>
      <c r="AS23" s="133" t="s">
        <v>90</v>
      </c>
      <c r="AT23" s="133" t="s">
        <v>91</v>
      </c>
      <c r="AU23" s="133" t="s">
        <v>92</v>
      </c>
      <c r="AV23" s="134" t="s">
        <v>93</v>
      </c>
      <c r="AW23" s="134" t="s">
        <v>94</v>
      </c>
      <c r="AX23" s="134" t="s">
        <v>95</v>
      </c>
      <c r="AY23" s="133" t="s">
        <v>96</v>
      </c>
      <c r="AZ23" s="133" t="s">
        <v>97</v>
      </c>
      <c r="BA23" s="133" t="s">
        <v>98</v>
      </c>
      <c r="BB23" s="133" t="s">
        <v>99</v>
      </c>
      <c r="BC23" s="133" t="s">
        <v>100</v>
      </c>
      <c r="BD23" s="133" t="s">
        <v>101</v>
      </c>
      <c r="BE23" s="133" t="s">
        <v>102</v>
      </c>
      <c r="BF23" s="133" t="s">
        <v>103</v>
      </c>
      <c r="BG23" s="133" t="s">
        <v>104</v>
      </c>
      <c r="BH23" s="133" t="s">
        <v>105</v>
      </c>
      <c r="BI23" s="133" t="s">
        <v>106</v>
      </c>
      <c r="BJ23" s="163" t="s">
        <v>107</v>
      </c>
      <c r="BK23" s="126" t="s">
        <v>108</v>
      </c>
    </row>
    <row r="24" spans="1:63" ht="12.95" customHeight="1" x14ac:dyDescent="0.25">
      <c r="A24" s="135"/>
      <c r="B24" s="135"/>
      <c r="C24" s="135"/>
      <c r="D24" s="135"/>
      <c r="E24" s="44" t="s">
        <v>109</v>
      </c>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6"/>
      <c r="AW24" s="136"/>
      <c r="AX24" s="136"/>
      <c r="AY24" s="135"/>
      <c r="AZ24" s="135"/>
      <c r="BA24" s="135"/>
      <c r="BB24" s="135"/>
      <c r="BC24" s="135"/>
      <c r="BD24" s="135"/>
      <c r="BE24" s="135"/>
      <c r="BF24" s="135"/>
      <c r="BG24" s="135"/>
      <c r="BH24" s="135"/>
      <c r="BI24" s="135"/>
      <c r="BJ24" s="141"/>
      <c r="BK24" s="141"/>
    </row>
    <row r="25" spans="1:63" s="165" customFormat="1" ht="12.95" customHeight="1" x14ac:dyDescent="0.25">
      <c r="A25" s="15" t="s">
        <v>191</v>
      </c>
      <c r="B25" s="15"/>
      <c r="C25" s="4" t="s">
        <v>192</v>
      </c>
      <c r="D25" s="15"/>
      <c r="E25" s="206" t="s">
        <v>192</v>
      </c>
      <c r="F25" s="22" t="s">
        <v>193</v>
      </c>
      <c r="G25" s="22" t="s">
        <v>194</v>
      </c>
      <c r="H25" s="22" t="s">
        <v>195</v>
      </c>
      <c r="I25" s="23" t="s">
        <v>143</v>
      </c>
      <c r="J25" s="23" t="s">
        <v>149</v>
      </c>
      <c r="K25" s="23" t="s">
        <v>196</v>
      </c>
      <c r="L25" s="22">
        <v>30</v>
      </c>
      <c r="M25" s="5" t="s">
        <v>197</v>
      </c>
      <c r="N25" s="5" t="s">
        <v>198</v>
      </c>
      <c r="O25" s="5" t="s">
        <v>199</v>
      </c>
      <c r="P25" s="23" t="s">
        <v>125</v>
      </c>
      <c r="Q25" s="24" t="s">
        <v>122</v>
      </c>
      <c r="R25" s="25" t="s">
        <v>200</v>
      </c>
      <c r="S25" s="25" t="s">
        <v>201</v>
      </c>
      <c r="T25" s="23"/>
      <c r="U25" s="5" t="s">
        <v>126</v>
      </c>
      <c r="V25" s="23" t="s">
        <v>146</v>
      </c>
      <c r="W25" s="23" t="s">
        <v>76</v>
      </c>
      <c r="X25" s="23" t="s">
        <v>106</v>
      </c>
      <c r="Y25" s="23" t="s">
        <v>56</v>
      </c>
      <c r="Z25" s="39" t="s">
        <v>202</v>
      </c>
      <c r="AA25" s="5" t="s">
        <v>138</v>
      </c>
      <c r="AB25" s="26">
        <v>1161</v>
      </c>
      <c r="AC25" s="26">
        <v>7500</v>
      </c>
      <c r="AD25" s="26">
        <v>8707500</v>
      </c>
      <c r="AE25" s="26">
        <v>9752400</v>
      </c>
      <c r="AF25" s="26">
        <v>3636</v>
      </c>
      <c r="AG25" s="26">
        <v>7500</v>
      </c>
      <c r="AH25" s="26">
        <v>27270000</v>
      </c>
      <c r="AI25" s="26">
        <v>30542400.000000004</v>
      </c>
      <c r="AJ25" s="19">
        <v>0</v>
      </c>
      <c r="AK25" s="19">
        <v>0</v>
      </c>
      <c r="AL25" s="19">
        <v>0</v>
      </c>
      <c r="AM25" s="19">
        <v>0</v>
      </c>
      <c r="AN25" s="19">
        <v>0</v>
      </c>
      <c r="AO25" s="19">
        <v>0</v>
      </c>
      <c r="AP25" s="19">
        <v>0</v>
      </c>
      <c r="AQ25" s="19">
        <v>0</v>
      </c>
      <c r="AR25" s="19">
        <v>0</v>
      </c>
      <c r="AS25" s="19">
        <v>0</v>
      </c>
      <c r="AT25" s="19">
        <v>0</v>
      </c>
      <c r="AU25" s="19">
        <v>0</v>
      </c>
      <c r="AV25" s="41">
        <f t="shared" ref="AV25:AV43" si="0">AB25+AF25+AJ25+AN25+AR25</f>
        <v>4797</v>
      </c>
      <c r="AW25" s="41">
        <v>0</v>
      </c>
      <c r="AX25" s="41">
        <f t="shared" ref="AX25" si="1">AW25*1.12</f>
        <v>0</v>
      </c>
      <c r="AY25" s="5" t="s">
        <v>203</v>
      </c>
      <c r="AZ25" s="5"/>
      <c r="BA25" s="5"/>
      <c r="BB25" s="5"/>
      <c r="BC25" s="5" t="s">
        <v>204</v>
      </c>
      <c r="BD25" s="5" t="s">
        <v>204</v>
      </c>
      <c r="BE25" s="5"/>
      <c r="BF25" s="5"/>
      <c r="BG25" s="5"/>
      <c r="BH25" s="5"/>
      <c r="BI25" s="5"/>
      <c r="BJ25" s="167"/>
      <c r="BK25" s="27"/>
    </row>
    <row r="26" spans="1:63" s="165" customFormat="1" ht="12.95" customHeight="1" x14ac:dyDescent="0.25">
      <c r="A26" s="15" t="s">
        <v>191</v>
      </c>
      <c r="B26" s="15"/>
      <c r="C26" s="4" t="s">
        <v>397</v>
      </c>
      <c r="D26" s="15"/>
      <c r="E26" s="207" t="s">
        <v>192</v>
      </c>
      <c r="F26" s="54" t="s">
        <v>193</v>
      </c>
      <c r="G26" s="54" t="s">
        <v>194</v>
      </c>
      <c r="H26" s="54" t="s">
        <v>195</v>
      </c>
      <c r="I26" s="55" t="s">
        <v>143</v>
      </c>
      <c r="J26" s="55" t="s">
        <v>149</v>
      </c>
      <c r="K26" s="55" t="s">
        <v>196</v>
      </c>
      <c r="L26" s="54">
        <v>30</v>
      </c>
      <c r="M26" s="56" t="s">
        <v>197</v>
      </c>
      <c r="N26" s="56" t="s">
        <v>198</v>
      </c>
      <c r="O26" s="57" t="s">
        <v>126</v>
      </c>
      <c r="P26" s="55" t="s">
        <v>125</v>
      </c>
      <c r="Q26" s="58" t="s">
        <v>122</v>
      </c>
      <c r="R26" s="59" t="s">
        <v>200</v>
      </c>
      <c r="S26" s="59" t="s">
        <v>201</v>
      </c>
      <c r="T26" s="55"/>
      <c r="U26" s="56" t="s">
        <v>398</v>
      </c>
      <c r="V26" s="55" t="s">
        <v>146</v>
      </c>
      <c r="W26" s="55" t="s">
        <v>76</v>
      </c>
      <c r="X26" s="55" t="s">
        <v>106</v>
      </c>
      <c r="Y26" s="55" t="s">
        <v>56</v>
      </c>
      <c r="Z26" s="60" t="s">
        <v>202</v>
      </c>
      <c r="AA26" s="56" t="s">
        <v>138</v>
      </c>
      <c r="AB26" s="61">
        <v>1161</v>
      </c>
      <c r="AC26" s="61">
        <v>7500</v>
      </c>
      <c r="AD26" s="61">
        <v>8707500</v>
      </c>
      <c r="AE26" s="61">
        <v>9752400</v>
      </c>
      <c r="AF26" s="61">
        <v>3636</v>
      </c>
      <c r="AG26" s="61">
        <v>7500</v>
      </c>
      <c r="AH26" s="61">
        <v>27270000</v>
      </c>
      <c r="AI26" s="61">
        <v>30542400.000000004</v>
      </c>
      <c r="AJ26" s="62">
        <v>0</v>
      </c>
      <c r="AK26" s="62">
        <v>0</v>
      </c>
      <c r="AL26" s="62">
        <v>0</v>
      </c>
      <c r="AM26" s="62">
        <v>0</v>
      </c>
      <c r="AN26" s="62">
        <v>0</v>
      </c>
      <c r="AO26" s="62">
        <v>0</v>
      </c>
      <c r="AP26" s="62">
        <v>0</v>
      </c>
      <c r="AQ26" s="62">
        <v>0</v>
      </c>
      <c r="AR26" s="62">
        <v>0</v>
      </c>
      <c r="AS26" s="62">
        <v>0</v>
      </c>
      <c r="AT26" s="62">
        <v>0</v>
      </c>
      <c r="AU26" s="62">
        <v>0</v>
      </c>
      <c r="AV26" s="63">
        <f t="shared" si="0"/>
        <v>4797</v>
      </c>
      <c r="AW26" s="41">
        <v>0</v>
      </c>
      <c r="AX26" s="41">
        <f t="shared" ref="AX26" si="2">AW26*1.12</f>
        <v>0</v>
      </c>
      <c r="AY26" s="56" t="s">
        <v>203</v>
      </c>
      <c r="AZ26" s="56"/>
      <c r="BA26" s="5"/>
      <c r="BB26" s="5"/>
      <c r="BC26" s="5" t="s">
        <v>204</v>
      </c>
      <c r="BD26" s="5" t="s">
        <v>204</v>
      </c>
      <c r="BE26" s="5"/>
      <c r="BF26" s="5"/>
      <c r="BG26" s="5"/>
      <c r="BH26" s="5"/>
      <c r="BI26" s="5"/>
      <c r="BJ26" s="167"/>
      <c r="BK26" s="289">
        <v>14.2</v>
      </c>
    </row>
    <row r="27" spans="1:63" s="165" customFormat="1" ht="12.95" customHeight="1" x14ac:dyDescent="0.25">
      <c r="A27" s="88" t="s">
        <v>191</v>
      </c>
      <c r="B27" s="88"/>
      <c r="C27" s="173" t="s">
        <v>647</v>
      </c>
      <c r="D27" s="88"/>
      <c r="E27" s="208" t="s">
        <v>192</v>
      </c>
      <c r="F27" s="89" t="s">
        <v>193</v>
      </c>
      <c r="G27" s="89" t="s">
        <v>194</v>
      </c>
      <c r="H27" s="89" t="s">
        <v>195</v>
      </c>
      <c r="I27" s="90" t="s">
        <v>143</v>
      </c>
      <c r="J27" s="90" t="s">
        <v>149</v>
      </c>
      <c r="K27" s="90" t="s">
        <v>196</v>
      </c>
      <c r="L27" s="89">
        <v>30</v>
      </c>
      <c r="M27" s="91" t="s">
        <v>197</v>
      </c>
      <c r="N27" s="91" t="s">
        <v>198</v>
      </c>
      <c r="O27" s="92" t="s">
        <v>166</v>
      </c>
      <c r="P27" s="90" t="s">
        <v>125</v>
      </c>
      <c r="Q27" s="93" t="s">
        <v>122</v>
      </c>
      <c r="R27" s="94" t="s">
        <v>200</v>
      </c>
      <c r="S27" s="94" t="s">
        <v>201</v>
      </c>
      <c r="T27" s="90"/>
      <c r="U27" s="91" t="s">
        <v>398</v>
      </c>
      <c r="V27" s="90" t="s">
        <v>146</v>
      </c>
      <c r="W27" s="90" t="s">
        <v>76</v>
      </c>
      <c r="X27" s="90" t="s">
        <v>106</v>
      </c>
      <c r="Y27" s="90" t="s">
        <v>56</v>
      </c>
      <c r="Z27" s="95" t="s">
        <v>202</v>
      </c>
      <c r="AA27" s="91" t="s">
        <v>138</v>
      </c>
      <c r="AB27" s="96">
        <v>1161</v>
      </c>
      <c r="AC27" s="96">
        <v>7500</v>
      </c>
      <c r="AD27" s="97">
        <f t="shared" ref="AD27" si="3">AB27*AC27</f>
        <v>8707500</v>
      </c>
      <c r="AE27" s="97">
        <f t="shared" ref="AE27" si="4">AD27*1.12</f>
        <v>9752400</v>
      </c>
      <c r="AF27" s="96">
        <v>3636</v>
      </c>
      <c r="AG27" s="96">
        <v>7500</v>
      </c>
      <c r="AH27" s="97">
        <f t="shared" ref="AH27" si="5">AF27*AG27</f>
        <v>27270000</v>
      </c>
      <c r="AI27" s="97">
        <f t="shared" ref="AI27" si="6">AH27*1.12</f>
        <v>30542400.000000004</v>
      </c>
      <c r="AJ27" s="98">
        <v>0</v>
      </c>
      <c r="AK27" s="98">
        <v>0</v>
      </c>
      <c r="AL27" s="98">
        <v>0</v>
      </c>
      <c r="AM27" s="98">
        <v>0</v>
      </c>
      <c r="AN27" s="98">
        <v>0</v>
      </c>
      <c r="AO27" s="98">
        <v>0</v>
      </c>
      <c r="AP27" s="98">
        <v>0</v>
      </c>
      <c r="AQ27" s="98">
        <v>0</v>
      </c>
      <c r="AR27" s="98">
        <v>0</v>
      </c>
      <c r="AS27" s="98">
        <v>0</v>
      </c>
      <c r="AT27" s="98">
        <v>0</v>
      </c>
      <c r="AU27" s="98">
        <v>0</v>
      </c>
      <c r="AV27" s="99">
        <f t="shared" si="0"/>
        <v>4797</v>
      </c>
      <c r="AW27" s="41">
        <v>0</v>
      </c>
      <c r="AX27" s="41">
        <f t="shared" ref="AX27" si="7">AW27*1.12</f>
        <v>0</v>
      </c>
      <c r="AY27" s="91" t="s">
        <v>203</v>
      </c>
      <c r="AZ27" s="91"/>
      <c r="BA27" s="91"/>
      <c r="BB27" s="91"/>
      <c r="BC27" s="91" t="s">
        <v>204</v>
      </c>
      <c r="BD27" s="91" t="s">
        <v>204</v>
      </c>
      <c r="BE27" s="91"/>
      <c r="BF27" s="91"/>
      <c r="BG27" s="91"/>
      <c r="BH27" s="91"/>
      <c r="BI27" s="91"/>
      <c r="BJ27" s="167"/>
      <c r="BK27" s="27">
        <v>14</v>
      </c>
    </row>
    <row r="28" spans="1:63" s="187" customFormat="1" ht="12.95" customHeight="1" x14ac:dyDescent="0.25">
      <c r="A28" s="158" t="s">
        <v>191</v>
      </c>
      <c r="B28" s="158">
        <v>270007383</v>
      </c>
      <c r="C28" s="158" t="s">
        <v>652</v>
      </c>
      <c r="D28" s="158"/>
      <c r="E28" s="158" t="s">
        <v>192</v>
      </c>
      <c r="F28" s="179" t="s">
        <v>193</v>
      </c>
      <c r="G28" s="179" t="s">
        <v>194</v>
      </c>
      <c r="H28" s="179" t="s">
        <v>195</v>
      </c>
      <c r="I28" s="180" t="s">
        <v>143</v>
      </c>
      <c r="J28" s="180" t="s">
        <v>149</v>
      </c>
      <c r="K28" s="180" t="s">
        <v>196</v>
      </c>
      <c r="L28" s="179">
        <v>30</v>
      </c>
      <c r="M28" s="181" t="s">
        <v>197</v>
      </c>
      <c r="N28" s="181" t="s">
        <v>198</v>
      </c>
      <c r="O28" s="152" t="s">
        <v>166</v>
      </c>
      <c r="P28" s="180" t="s">
        <v>125</v>
      </c>
      <c r="Q28" s="182" t="s">
        <v>122</v>
      </c>
      <c r="R28" s="183" t="s">
        <v>200</v>
      </c>
      <c r="S28" s="183" t="s">
        <v>201</v>
      </c>
      <c r="T28" s="180"/>
      <c r="U28" s="181" t="s">
        <v>398</v>
      </c>
      <c r="V28" s="180" t="s">
        <v>146</v>
      </c>
      <c r="W28" s="180" t="s">
        <v>76</v>
      </c>
      <c r="X28" s="180" t="s">
        <v>106</v>
      </c>
      <c r="Y28" s="180" t="s">
        <v>56</v>
      </c>
      <c r="Z28" s="184" t="s">
        <v>202</v>
      </c>
      <c r="AA28" s="181" t="s">
        <v>138</v>
      </c>
      <c r="AB28" s="185">
        <v>141</v>
      </c>
      <c r="AC28" s="185">
        <v>7125</v>
      </c>
      <c r="AD28" s="185">
        <v>1004625</v>
      </c>
      <c r="AE28" s="185">
        <v>1125180</v>
      </c>
      <c r="AF28" s="185">
        <v>3636</v>
      </c>
      <c r="AG28" s="185">
        <v>7500</v>
      </c>
      <c r="AH28" s="185">
        <v>27270000</v>
      </c>
      <c r="AI28" s="185">
        <v>30542400.000000004</v>
      </c>
      <c r="AJ28" s="186">
        <v>0</v>
      </c>
      <c r="AK28" s="186">
        <v>0</v>
      </c>
      <c r="AL28" s="186">
        <v>0</v>
      </c>
      <c r="AM28" s="186">
        <v>0</v>
      </c>
      <c r="AN28" s="186">
        <v>0</v>
      </c>
      <c r="AO28" s="186">
        <v>0</v>
      </c>
      <c r="AP28" s="186">
        <v>0</v>
      </c>
      <c r="AQ28" s="186">
        <v>0</v>
      </c>
      <c r="AR28" s="186">
        <v>0</v>
      </c>
      <c r="AS28" s="186">
        <v>0</v>
      </c>
      <c r="AT28" s="186">
        <v>0</v>
      </c>
      <c r="AU28" s="186">
        <v>0</v>
      </c>
      <c r="AV28" s="186">
        <f>AB28+AF28+AJ28+AN28+AR28</f>
        <v>3777</v>
      </c>
      <c r="AW28" s="185">
        <f>AD28+AH28+AL28+AP28+AT28</f>
        <v>28274625</v>
      </c>
      <c r="AX28" s="185">
        <f>AW28*1.12</f>
        <v>31667580.000000004</v>
      </c>
      <c r="AY28" s="181" t="s">
        <v>203</v>
      </c>
      <c r="AZ28" s="181"/>
      <c r="BA28" s="181"/>
      <c r="BB28" s="181"/>
      <c r="BC28" s="181" t="s">
        <v>204</v>
      </c>
      <c r="BD28" s="181" t="s">
        <v>204</v>
      </c>
      <c r="BE28" s="181"/>
      <c r="BF28" s="181"/>
      <c r="BG28" s="181"/>
      <c r="BH28" s="181"/>
      <c r="BI28" s="181"/>
      <c r="BJ28" s="167"/>
      <c r="BK28" s="32" t="s">
        <v>653</v>
      </c>
    </row>
    <row r="29" spans="1:63" s="165" customFormat="1" ht="12.95" customHeight="1" x14ac:dyDescent="0.25">
      <c r="A29" s="15" t="s">
        <v>191</v>
      </c>
      <c r="B29" s="15"/>
      <c r="C29" s="4" t="s">
        <v>205</v>
      </c>
      <c r="D29" s="15"/>
      <c r="E29" s="206" t="s">
        <v>205</v>
      </c>
      <c r="F29" s="22" t="s">
        <v>206</v>
      </c>
      <c r="G29" s="22" t="s">
        <v>207</v>
      </c>
      <c r="H29" s="22" t="s">
        <v>208</v>
      </c>
      <c r="I29" s="23" t="s">
        <v>143</v>
      </c>
      <c r="J29" s="23" t="s">
        <v>149</v>
      </c>
      <c r="K29" s="23" t="s">
        <v>196</v>
      </c>
      <c r="L29" s="22">
        <v>30</v>
      </c>
      <c r="M29" s="5" t="s">
        <v>197</v>
      </c>
      <c r="N29" s="5" t="s">
        <v>198</v>
      </c>
      <c r="O29" s="5" t="s">
        <v>199</v>
      </c>
      <c r="P29" s="23" t="s">
        <v>125</v>
      </c>
      <c r="Q29" s="24" t="s">
        <v>122</v>
      </c>
      <c r="R29" s="25" t="s">
        <v>200</v>
      </c>
      <c r="S29" s="25" t="s">
        <v>201</v>
      </c>
      <c r="T29" s="23"/>
      <c r="U29" s="5" t="s">
        <v>126</v>
      </c>
      <c r="V29" s="23" t="s">
        <v>146</v>
      </c>
      <c r="W29" s="23" t="s">
        <v>76</v>
      </c>
      <c r="X29" s="23" t="s">
        <v>106</v>
      </c>
      <c r="Y29" s="23" t="s">
        <v>56</v>
      </c>
      <c r="Z29" s="39" t="s">
        <v>202</v>
      </c>
      <c r="AA29" s="5" t="s">
        <v>138</v>
      </c>
      <c r="AB29" s="26">
        <v>4416</v>
      </c>
      <c r="AC29" s="26">
        <v>11282.54</v>
      </c>
      <c r="AD29" s="26">
        <v>49823696.640000001</v>
      </c>
      <c r="AE29" s="26">
        <v>55802540.236800008</v>
      </c>
      <c r="AF29" s="26">
        <v>4458</v>
      </c>
      <c r="AG29" s="26">
        <v>11282.54</v>
      </c>
      <c r="AH29" s="26">
        <v>50297563.32</v>
      </c>
      <c r="AI29" s="26">
        <v>56333270.918400005</v>
      </c>
      <c r="AJ29" s="19">
        <v>0</v>
      </c>
      <c r="AK29" s="19">
        <v>0</v>
      </c>
      <c r="AL29" s="19">
        <v>0</v>
      </c>
      <c r="AM29" s="19">
        <v>0</v>
      </c>
      <c r="AN29" s="19">
        <v>0</v>
      </c>
      <c r="AO29" s="19">
        <v>0</v>
      </c>
      <c r="AP29" s="19">
        <v>0</v>
      </c>
      <c r="AQ29" s="19">
        <v>0</v>
      </c>
      <c r="AR29" s="19">
        <v>0</v>
      </c>
      <c r="AS29" s="19">
        <v>0</v>
      </c>
      <c r="AT29" s="19">
        <v>0</v>
      </c>
      <c r="AU29" s="19">
        <v>0</v>
      </c>
      <c r="AV29" s="41">
        <f t="shared" si="0"/>
        <v>8874</v>
      </c>
      <c r="AW29" s="41">
        <v>0</v>
      </c>
      <c r="AX29" s="41">
        <f t="shared" ref="AX29:AX31" si="8">AW29*1.12</f>
        <v>0</v>
      </c>
      <c r="AY29" s="5" t="s">
        <v>203</v>
      </c>
      <c r="AZ29" s="5"/>
      <c r="BA29" s="5"/>
      <c r="BB29" s="5"/>
      <c r="BC29" s="5" t="s">
        <v>209</v>
      </c>
      <c r="BD29" s="5" t="s">
        <v>209</v>
      </c>
      <c r="BE29" s="5"/>
      <c r="BF29" s="5"/>
      <c r="BG29" s="5"/>
      <c r="BH29" s="5"/>
      <c r="BI29" s="5"/>
      <c r="BJ29" s="167"/>
      <c r="BK29" s="27"/>
    </row>
    <row r="30" spans="1:63" s="165" customFormat="1" ht="12.95" customHeight="1" x14ac:dyDescent="0.25">
      <c r="A30" s="15" t="s">
        <v>191</v>
      </c>
      <c r="B30" s="15"/>
      <c r="C30" s="4" t="s">
        <v>399</v>
      </c>
      <c r="D30" s="15"/>
      <c r="E30" s="207" t="s">
        <v>205</v>
      </c>
      <c r="F30" s="22" t="s">
        <v>206</v>
      </c>
      <c r="G30" s="22" t="s">
        <v>207</v>
      </c>
      <c r="H30" s="22" t="s">
        <v>208</v>
      </c>
      <c r="I30" s="23" t="s">
        <v>143</v>
      </c>
      <c r="J30" s="23" t="s">
        <v>149</v>
      </c>
      <c r="K30" s="23" t="s">
        <v>196</v>
      </c>
      <c r="L30" s="22">
        <v>30</v>
      </c>
      <c r="M30" s="5" t="s">
        <v>197</v>
      </c>
      <c r="N30" s="5" t="s">
        <v>198</v>
      </c>
      <c r="O30" s="1" t="s">
        <v>126</v>
      </c>
      <c r="P30" s="23" t="s">
        <v>125</v>
      </c>
      <c r="Q30" s="24" t="s">
        <v>122</v>
      </c>
      <c r="R30" s="25" t="s">
        <v>200</v>
      </c>
      <c r="S30" s="25" t="s">
        <v>201</v>
      </c>
      <c r="T30" s="23"/>
      <c r="U30" s="5" t="s">
        <v>398</v>
      </c>
      <c r="V30" s="23" t="s">
        <v>146</v>
      </c>
      <c r="W30" s="23" t="s">
        <v>76</v>
      </c>
      <c r="X30" s="23" t="s">
        <v>106</v>
      </c>
      <c r="Y30" s="23" t="s">
        <v>56</v>
      </c>
      <c r="Z30" s="39" t="s">
        <v>202</v>
      </c>
      <c r="AA30" s="5" t="s">
        <v>138</v>
      </c>
      <c r="AB30" s="26">
        <v>4416</v>
      </c>
      <c r="AC30" s="26">
        <v>11282.54</v>
      </c>
      <c r="AD30" s="26">
        <v>49823696.640000001</v>
      </c>
      <c r="AE30" s="26">
        <v>55802540.236800008</v>
      </c>
      <c r="AF30" s="26">
        <v>4458</v>
      </c>
      <c r="AG30" s="26">
        <v>11282.54</v>
      </c>
      <c r="AH30" s="26">
        <v>50297563.32</v>
      </c>
      <c r="AI30" s="26">
        <v>56333270.918400005</v>
      </c>
      <c r="AJ30" s="19">
        <v>0</v>
      </c>
      <c r="AK30" s="19">
        <v>0</v>
      </c>
      <c r="AL30" s="19">
        <v>0</v>
      </c>
      <c r="AM30" s="19">
        <v>0</v>
      </c>
      <c r="AN30" s="19">
        <v>0</v>
      </c>
      <c r="AO30" s="19">
        <v>0</v>
      </c>
      <c r="AP30" s="19">
        <v>0</v>
      </c>
      <c r="AQ30" s="19">
        <v>0</v>
      </c>
      <c r="AR30" s="19">
        <v>0</v>
      </c>
      <c r="AS30" s="19">
        <v>0</v>
      </c>
      <c r="AT30" s="19">
        <v>0</v>
      </c>
      <c r="AU30" s="19">
        <v>0</v>
      </c>
      <c r="AV30" s="64">
        <f t="shared" si="0"/>
        <v>8874</v>
      </c>
      <c r="AW30" s="41">
        <v>0</v>
      </c>
      <c r="AX30" s="41">
        <f t="shared" si="8"/>
        <v>0</v>
      </c>
      <c r="AY30" s="5" t="s">
        <v>203</v>
      </c>
      <c r="AZ30" s="5"/>
      <c r="BA30" s="5"/>
      <c r="BB30" s="5"/>
      <c r="BC30" s="5" t="s">
        <v>209</v>
      </c>
      <c r="BD30" s="5" t="s">
        <v>209</v>
      </c>
      <c r="BE30" s="5"/>
      <c r="BF30" s="5"/>
      <c r="BG30" s="5"/>
      <c r="BH30" s="5"/>
      <c r="BI30" s="5"/>
      <c r="BJ30" s="167"/>
      <c r="BK30" s="289">
        <v>14.2</v>
      </c>
    </row>
    <row r="31" spans="1:63" s="165" customFormat="1" ht="12.95" customHeight="1" x14ac:dyDescent="0.25">
      <c r="A31" s="15" t="s">
        <v>191</v>
      </c>
      <c r="B31" s="15"/>
      <c r="C31" s="4" t="s">
        <v>648</v>
      </c>
      <c r="D31" s="15"/>
      <c r="E31" s="208" t="s">
        <v>205</v>
      </c>
      <c r="F31" s="89" t="s">
        <v>206</v>
      </c>
      <c r="G31" s="89" t="s">
        <v>207</v>
      </c>
      <c r="H31" s="89" t="s">
        <v>208</v>
      </c>
      <c r="I31" s="90" t="s">
        <v>143</v>
      </c>
      <c r="J31" s="90" t="s">
        <v>149</v>
      </c>
      <c r="K31" s="90" t="s">
        <v>196</v>
      </c>
      <c r="L31" s="89">
        <v>30</v>
      </c>
      <c r="M31" s="91" t="s">
        <v>197</v>
      </c>
      <c r="N31" s="91" t="s">
        <v>198</v>
      </c>
      <c r="O31" s="92" t="s">
        <v>166</v>
      </c>
      <c r="P31" s="90" t="s">
        <v>125</v>
      </c>
      <c r="Q31" s="93" t="s">
        <v>122</v>
      </c>
      <c r="R31" s="94" t="s">
        <v>200</v>
      </c>
      <c r="S31" s="94" t="s">
        <v>201</v>
      </c>
      <c r="T31" s="90"/>
      <c r="U31" s="91" t="s">
        <v>398</v>
      </c>
      <c r="V31" s="90" t="s">
        <v>146</v>
      </c>
      <c r="W31" s="90" t="s">
        <v>76</v>
      </c>
      <c r="X31" s="90" t="s">
        <v>106</v>
      </c>
      <c r="Y31" s="90" t="s">
        <v>56</v>
      </c>
      <c r="Z31" s="95" t="s">
        <v>202</v>
      </c>
      <c r="AA31" s="91" t="s">
        <v>138</v>
      </c>
      <c r="AB31" s="96">
        <v>4416</v>
      </c>
      <c r="AC31" s="96">
        <v>11282.54</v>
      </c>
      <c r="AD31" s="97">
        <f t="shared" ref="AD31" si="9">AB31*AC31</f>
        <v>49823696.640000001</v>
      </c>
      <c r="AE31" s="97">
        <f t="shared" ref="AE31" si="10">AD31*1.12</f>
        <v>55802540.236800008</v>
      </c>
      <c r="AF31" s="96">
        <v>4458</v>
      </c>
      <c r="AG31" s="96">
        <v>11282.54</v>
      </c>
      <c r="AH31" s="97">
        <f t="shared" ref="AH31" si="11">AF31*AG31</f>
        <v>50297563.32</v>
      </c>
      <c r="AI31" s="97">
        <f t="shared" ref="AI31" si="12">AH31*1.12</f>
        <v>56333270.918400005</v>
      </c>
      <c r="AJ31" s="98">
        <v>0</v>
      </c>
      <c r="AK31" s="98">
        <v>0</v>
      </c>
      <c r="AL31" s="98">
        <v>0</v>
      </c>
      <c r="AM31" s="98">
        <v>0</v>
      </c>
      <c r="AN31" s="98">
        <v>0</v>
      </c>
      <c r="AO31" s="98">
        <v>0</v>
      </c>
      <c r="AP31" s="98">
        <v>0</v>
      </c>
      <c r="AQ31" s="98">
        <v>0</v>
      </c>
      <c r="AR31" s="98">
        <v>0</v>
      </c>
      <c r="AS31" s="98">
        <v>0</v>
      </c>
      <c r="AT31" s="98">
        <v>0</v>
      </c>
      <c r="AU31" s="98">
        <v>0</v>
      </c>
      <c r="AV31" s="99">
        <f t="shared" si="0"/>
        <v>8874</v>
      </c>
      <c r="AW31" s="41">
        <v>0</v>
      </c>
      <c r="AX31" s="41">
        <f t="shared" si="8"/>
        <v>0</v>
      </c>
      <c r="AY31" s="91" t="s">
        <v>203</v>
      </c>
      <c r="AZ31" s="91"/>
      <c r="BA31" s="91"/>
      <c r="BB31" s="91"/>
      <c r="BC31" s="91" t="s">
        <v>209</v>
      </c>
      <c r="BD31" s="91" t="s">
        <v>209</v>
      </c>
      <c r="BE31" s="91"/>
      <c r="BF31" s="91"/>
      <c r="BG31" s="91"/>
      <c r="BH31" s="91"/>
      <c r="BI31" s="91"/>
      <c r="BJ31" s="167"/>
      <c r="BK31" s="27">
        <v>14</v>
      </c>
    </row>
    <row r="32" spans="1:63" s="187" customFormat="1" ht="12.95" customHeight="1" x14ac:dyDescent="0.25">
      <c r="A32" s="158" t="s">
        <v>191</v>
      </c>
      <c r="B32" s="158">
        <v>270000017</v>
      </c>
      <c r="C32" s="158" t="s">
        <v>654</v>
      </c>
      <c r="D32" s="158"/>
      <c r="E32" s="158" t="s">
        <v>205</v>
      </c>
      <c r="F32" s="179" t="s">
        <v>206</v>
      </c>
      <c r="G32" s="179" t="s">
        <v>207</v>
      </c>
      <c r="H32" s="179" t="s">
        <v>208</v>
      </c>
      <c r="I32" s="180" t="s">
        <v>143</v>
      </c>
      <c r="J32" s="180" t="s">
        <v>149</v>
      </c>
      <c r="K32" s="180" t="s">
        <v>196</v>
      </c>
      <c r="L32" s="179">
        <v>30</v>
      </c>
      <c r="M32" s="181" t="s">
        <v>197</v>
      </c>
      <c r="N32" s="181" t="s">
        <v>198</v>
      </c>
      <c r="O32" s="152" t="s">
        <v>166</v>
      </c>
      <c r="P32" s="180" t="s">
        <v>125</v>
      </c>
      <c r="Q32" s="182" t="s">
        <v>122</v>
      </c>
      <c r="R32" s="183" t="s">
        <v>200</v>
      </c>
      <c r="S32" s="183" t="s">
        <v>201</v>
      </c>
      <c r="T32" s="180"/>
      <c r="U32" s="181" t="s">
        <v>398</v>
      </c>
      <c r="V32" s="180" t="s">
        <v>146</v>
      </c>
      <c r="W32" s="180" t="s">
        <v>76</v>
      </c>
      <c r="X32" s="180" t="s">
        <v>106</v>
      </c>
      <c r="Y32" s="180" t="s">
        <v>56</v>
      </c>
      <c r="Z32" s="184" t="s">
        <v>202</v>
      </c>
      <c r="AA32" s="181" t="s">
        <v>138</v>
      </c>
      <c r="AB32" s="185">
        <v>2954</v>
      </c>
      <c r="AC32" s="185">
        <v>8461.9</v>
      </c>
      <c r="AD32" s="185">
        <v>24996452.599999998</v>
      </c>
      <c r="AE32" s="185">
        <v>27996026.912</v>
      </c>
      <c r="AF32" s="185">
        <v>4458</v>
      </c>
      <c r="AG32" s="185">
        <v>11282.54</v>
      </c>
      <c r="AH32" s="185">
        <v>50297563.32</v>
      </c>
      <c r="AI32" s="185">
        <v>56333270.918400005</v>
      </c>
      <c r="AJ32" s="186">
        <v>0</v>
      </c>
      <c r="AK32" s="186">
        <v>0</v>
      </c>
      <c r="AL32" s="186">
        <v>0</v>
      </c>
      <c r="AM32" s="186">
        <v>0</v>
      </c>
      <c r="AN32" s="186">
        <v>0</v>
      </c>
      <c r="AO32" s="186">
        <v>0</v>
      </c>
      <c r="AP32" s="186">
        <v>0</v>
      </c>
      <c r="AQ32" s="186">
        <v>0</v>
      </c>
      <c r="AR32" s="186">
        <v>0</v>
      </c>
      <c r="AS32" s="186">
        <v>0</v>
      </c>
      <c r="AT32" s="186">
        <v>0</v>
      </c>
      <c r="AU32" s="186">
        <v>0</v>
      </c>
      <c r="AV32" s="186">
        <f t="shared" si="0"/>
        <v>7412</v>
      </c>
      <c r="AW32" s="185">
        <f t="shared" ref="AW32" si="13">AD32+AH32+AL32+AP32+AT32</f>
        <v>75294015.920000002</v>
      </c>
      <c r="AX32" s="185">
        <f t="shared" ref="AX32" si="14">AW32*1.12</f>
        <v>84329297.830400005</v>
      </c>
      <c r="AY32" s="181" t="s">
        <v>203</v>
      </c>
      <c r="AZ32" s="181"/>
      <c r="BA32" s="181"/>
      <c r="BB32" s="181"/>
      <c r="BC32" s="181" t="s">
        <v>209</v>
      </c>
      <c r="BD32" s="181" t="s">
        <v>209</v>
      </c>
      <c r="BE32" s="181"/>
      <c r="BF32" s="181"/>
      <c r="BG32" s="181"/>
      <c r="BH32" s="181"/>
      <c r="BI32" s="181"/>
      <c r="BJ32" s="167"/>
      <c r="BK32" s="32" t="s">
        <v>653</v>
      </c>
    </row>
    <row r="33" spans="1:63" s="165" customFormat="1" ht="12.95" customHeight="1" x14ac:dyDescent="0.25">
      <c r="A33" s="15" t="s">
        <v>191</v>
      </c>
      <c r="B33" s="15"/>
      <c r="C33" s="4" t="s">
        <v>210</v>
      </c>
      <c r="D33" s="15"/>
      <c r="E33" s="206" t="s">
        <v>210</v>
      </c>
      <c r="F33" s="22" t="s">
        <v>211</v>
      </c>
      <c r="G33" s="22" t="s">
        <v>194</v>
      </c>
      <c r="H33" s="22" t="s">
        <v>208</v>
      </c>
      <c r="I33" s="23" t="s">
        <v>143</v>
      </c>
      <c r="J33" s="23" t="s">
        <v>149</v>
      </c>
      <c r="K33" s="23" t="s">
        <v>196</v>
      </c>
      <c r="L33" s="22">
        <v>30</v>
      </c>
      <c r="M33" s="5" t="s">
        <v>197</v>
      </c>
      <c r="N33" s="5" t="s">
        <v>198</v>
      </c>
      <c r="O33" s="5" t="s">
        <v>199</v>
      </c>
      <c r="P33" s="23" t="s">
        <v>125</v>
      </c>
      <c r="Q33" s="24" t="s">
        <v>122</v>
      </c>
      <c r="R33" s="25" t="s">
        <v>200</v>
      </c>
      <c r="S33" s="25" t="s">
        <v>201</v>
      </c>
      <c r="T33" s="23"/>
      <c r="U33" s="5" t="s">
        <v>126</v>
      </c>
      <c r="V33" s="23" t="s">
        <v>146</v>
      </c>
      <c r="W33" s="23" t="s">
        <v>76</v>
      </c>
      <c r="X33" s="23" t="s">
        <v>106</v>
      </c>
      <c r="Y33" s="23" t="s">
        <v>56</v>
      </c>
      <c r="Z33" s="39" t="s">
        <v>202</v>
      </c>
      <c r="AA33" s="5" t="s">
        <v>138</v>
      </c>
      <c r="AB33" s="26">
        <v>167</v>
      </c>
      <c r="AC33" s="26">
        <v>14598.57</v>
      </c>
      <c r="AD33" s="26">
        <v>2437961.19</v>
      </c>
      <c r="AE33" s="26">
        <v>2730516.5328000002</v>
      </c>
      <c r="AF33" s="26">
        <v>26</v>
      </c>
      <c r="AG33" s="26">
        <v>14598.57</v>
      </c>
      <c r="AH33" s="26">
        <v>379562.82</v>
      </c>
      <c r="AI33" s="26">
        <v>425110.35840000003</v>
      </c>
      <c r="AJ33" s="19">
        <v>0</v>
      </c>
      <c r="AK33" s="19">
        <v>0</v>
      </c>
      <c r="AL33" s="19">
        <v>0</v>
      </c>
      <c r="AM33" s="19">
        <v>0</v>
      </c>
      <c r="AN33" s="19">
        <v>0</v>
      </c>
      <c r="AO33" s="19">
        <v>0</v>
      </c>
      <c r="AP33" s="19">
        <v>0</v>
      </c>
      <c r="AQ33" s="19">
        <v>0</v>
      </c>
      <c r="AR33" s="19">
        <v>0</v>
      </c>
      <c r="AS33" s="19">
        <v>0</v>
      </c>
      <c r="AT33" s="19">
        <v>0</v>
      </c>
      <c r="AU33" s="19">
        <v>0</v>
      </c>
      <c r="AV33" s="41">
        <f t="shared" si="0"/>
        <v>193</v>
      </c>
      <c r="AW33" s="41">
        <v>0</v>
      </c>
      <c r="AX33" s="41">
        <f t="shared" ref="AX33:AX35" si="15">AW33*1.12</f>
        <v>0</v>
      </c>
      <c r="AY33" s="5" t="s">
        <v>203</v>
      </c>
      <c r="AZ33" s="5"/>
      <c r="BA33" s="5"/>
      <c r="BB33" s="5"/>
      <c r="BC33" s="5" t="s">
        <v>212</v>
      </c>
      <c r="BD33" s="5" t="s">
        <v>212</v>
      </c>
      <c r="BE33" s="5"/>
      <c r="BF33" s="5"/>
      <c r="BG33" s="5"/>
      <c r="BH33" s="5"/>
      <c r="BI33" s="5"/>
      <c r="BJ33" s="167"/>
      <c r="BK33" s="27"/>
    </row>
    <row r="34" spans="1:63" s="165" customFormat="1" ht="12.95" customHeight="1" x14ac:dyDescent="0.25">
      <c r="A34" s="15" t="s">
        <v>191</v>
      </c>
      <c r="B34" s="15"/>
      <c r="C34" s="4" t="s">
        <v>400</v>
      </c>
      <c r="D34" s="15"/>
      <c r="E34" s="209" t="s">
        <v>210</v>
      </c>
      <c r="F34" s="22" t="s">
        <v>211</v>
      </c>
      <c r="G34" s="22" t="s">
        <v>194</v>
      </c>
      <c r="H34" s="22" t="s">
        <v>208</v>
      </c>
      <c r="I34" s="23" t="s">
        <v>143</v>
      </c>
      <c r="J34" s="23" t="s">
        <v>149</v>
      </c>
      <c r="K34" s="23" t="s">
        <v>196</v>
      </c>
      <c r="L34" s="22">
        <v>30</v>
      </c>
      <c r="M34" s="5" t="s">
        <v>197</v>
      </c>
      <c r="N34" s="5" t="s">
        <v>198</v>
      </c>
      <c r="O34" s="1" t="s">
        <v>126</v>
      </c>
      <c r="P34" s="23" t="s">
        <v>125</v>
      </c>
      <c r="Q34" s="24" t="s">
        <v>122</v>
      </c>
      <c r="R34" s="25" t="s">
        <v>200</v>
      </c>
      <c r="S34" s="25" t="s">
        <v>201</v>
      </c>
      <c r="T34" s="23"/>
      <c r="U34" s="5" t="s">
        <v>398</v>
      </c>
      <c r="V34" s="23" t="s">
        <v>146</v>
      </c>
      <c r="W34" s="23" t="s">
        <v>76</v>
      </c>
      <c r="X34" s="23" t="s">
        <v>106</v>
      </c>
      <c r="Y34" s="23" t="s">
        <v>56</v>
      </c>
      <c r="Z34" s="39" t="s">
        <v>202</v>
      </c>
      <c r="AA34" s="5" t="s">
        <v>138</v>
      </c>
      <c r="AB34" s="26">
        <v>167</v>
      </c>
      <c r="AC34" s="26">
        <v>14598.57</v>
      </c>
      <c r="AD34" s="26">
        <v>2437961.19</v>
      </c>
      <c r="AE34" s="26">
        <v>2730516.5328000002</v>
      </c>
      <c r="AF34" s="26">
        <v>26</v>
      </c>
      <c r="AG34" s="26">
        <v>14598.57</v>
      </c>
      <c r="AH34" s="26">
        <v>379562.82</v>
      </c>
      <c r="AI34" s="26">
        <v>425110.35840000003</v>
      </c>
      <c r="AJ34" s="19">
        <v>0</v>
      </c>
      <c r="AK34" s="19">
        <v>0</v>
      </c>
      <c r="AL34" s="19">
        <v>0</v>
      </c>
      <c r="AM34" s="19">
        <v>0</v>
      </c>
      <c r="AN34" s="19">
        <v>0</v>
      </c>
      <c r="AO34" s="19">
        <v>0</v>
      </c>
      <c r="AP34" s="19">
        <v>0</v>
      </c>
      <c r="AQ34" s="19">
        <v>0</v>
      </c>
      <c r="AR34" s="19">
        <v>0</v>
      </c>
      <c r="AS34" s="19">
        <v>0</v>
      </c>
      <c r="AT34" s="19">
        <v>0</v>
      </c>
      <c r="AU34" s="19">
        <v>0</v>
      </c>
      <c r="AV34" s="64">
        <f t="shared" si="0"/>
        <v>193</v>
      </c>
      <c r="AW34" s="41">
        <v>0</v>
      </c>
      <c r="AX34" s="41">
        <f t="shared" si="15"/>
        <v>0</v>
      </c>
      <c r="AY34" s="5" t="s">
        <v>203</v>
      </c>
      <c r="AZ34" s="5"/>
      <c r="BA34" s="5"/>
      <c r="BB34" s="5"/>
      <c r="BC34" s="5" t="s">
        <v>212</v>
      </c>
      <c r="BD34" s="5" t="s">
        <v>212</v>
      </c>
      <c r="BE34" s="5"/>
      <c r="BF34" s="5"/>
      <c r="BG34" s="5"/>
      <c r="BH34" s="5"/>
      <c r="BI34" s="5"/>
      <c r="BJ34" s="167"/>
      <c r="BK34" s="289">
        <v>14.2</v>
      </c>
    </row>
    <row r="35" spans="1:63" s="165" customFormat="1" ht="12.95" customHeight="1" x14ac:dyDescent="0.25">
      <c r="A35" s="15" t="s">
        <v>191</v>
      </c>
      <c r="B35" s="15"/>
      <c r="C35" s="4" t="s">
        <v>649</v>
      </c>
      <c r="D35" s="15"/>
      <c r="E35" s="210" t="s">
        <v>210</v>
      </c>
      <c r="F35" s="89" t="s">
        <v>211</v>
      </c>
      <c r="G35" s="89" t="s">
        <v>194</v>
      </c>
      <c r="H35" s="89" t="s">
        <v>208</v>
      </c>
      <c r="I35" s="90" t="s">
        <v>143</v>
      </c>
      <c r="J35" s="90" t="s">
        <v>149</v>
      </c>
      <c r="K35" s="90" t="s">
        <v>196</v>
      </c>
      <c r="L35" s="89">
        <v>30</v>
      </c>
      <c r="M35" s="91" t="s">
        <v>197</v>
      </c>
      <c r="N35" s="91" t="s">
        <v>198</v>
      </c>
      <c r="O35" s="92" t="s">
        <v>166</v>
      </c>
      <c r="P35" s="90" t="s">
        <v>125</v>
      </c>
      <c r="Q35" s="93" t="s">
        <v>122</v>
      </c>
      <c r="R35" s="94" t="s">
        <v>200</v>
      </c>
      <c r="S35" s="94" t="s">
        <v>201</v>
      </c>
      <c r="T35" s="90"/>
      <c r="U35" s="91" t="s">
        <v>398</v>
      </c>
      <c r="V35" s="90" t="s">
        <v>146</v>
      </c>
      <c r="W35" s="90" t="s">
        <v>76</v>
      </c>
      <c r="X35" s="90" t="s">
        <v>106</v>
      </c>
      <c r="Y35" s="90" t="s">
        <v>56</v>
      </c>
      <c r="Z35" s="95" t="s">
        <v>202</v>
      </c>
      <c r="AA35" s="91" t="s">
        <v>138</v>
      </c>
      <c r="AB35" s="96">
        <v>167</v>
      </c>
      <c r="AC35" s="96">
        <v>14598.57</v>
      </c>
      <c r="AD35" s="97">
        <f t="shared" ref="AD35" si="16">AB35*AC35</f>
        <v>2437961.19</v>
      </c>
      <c r="AE35" s="97">
        <f t="shared" ref="AE35" si="17">AD35*1.12</f>
        <v>2730516.5328000002</v>
      </c>
      <c r="AF35" s="96">
        <v>26</v>
      </c>
      <c r="AG35" s="96">
        <v>14598.57</v>
      </c>
      <c r="AH35" s="97">
        <f t="shared" ref="AH35" si="18">AF35*AG35</f>
        <v>379562.82</v>
      </c>
      <c r="AI35" s="97">
        <f t="shared" ref="AI35" si="19">AH35*1.12</f>
        <v>425110.35840000003</v>
      </c>
      <c r="AJ35" s="98">
        <v>0</v>
      </c>
      <c r="AK35" s="98">
        <v>0</v>
      </c>
      <c r="AL35" s="98">
        <v>0</v>
      </c>
      <c r="AM35" s="98">
        <v>0</v>
      </c>
      <c r="AN35" s="98">
        <v>0</v>
      </c>
      <c r="AO35" s="98">
        <v>0</v>
      </c>
      <c r="AP35" s="98">
        <v>0</v>
      </c>
      <c r="AQ35" s="98">
        <v>0</v>
      </c>
      <c r="AR35" s="98">
        <v>0</v>
      </c>
      <c r="AS35" s="98">
        <v>0</v>
      </c>
      <c r="AT35" s="98">
        <v>0</v>
      </c>
      <c r="AU35" s="98">
        <v>0</v>
      </c>
      <c r="AV35" s="99">
        <f t="shared" si="0"/>
        <v>193</v>
      </c>
      <c r="AW35" s="41">
        <v>0</v>
      </c>
      <c r="AX35" s="41">
        <f t="shared" si="15"/>
        <v>0</v>
      </c>
      <c r="AY35" s="91" t="s">
        <v>203</v>
      </c>
      <c r="AZ35" s="91"/>
      <c r="BA35" s="91"/>
      <c r="BB35" s="91"/>
      <c r="BC35" s="91" t="s">
        <v>212</v>
      </c>
      <c r="BD35" s="91" t="s">
        <v>212</v>
      </c>
      <c r="BE35" s="91"/>
      <c r="BF35" s="91"/>
      <c r="BG35" s="91"/>
      <c r="BH35" s="91"/>
      <c r="BI35" s="91"/>
      <c r="BJ35" s="167"/>
      <c r="BK35" s="27">
        <v>14</v>
      </c>
    </row>
    <row r="36" spans="1:63" s="187" customFormat="1" ht="12.95" customHeight="1" x14ac:dyDescent="0.25">
      <c r="A36" s="158" t="s">
        <v>191</v>
      </c>
      <c r="B36" s="158">
        <v>270005786</v>
      </c>
      <c r="C36" s="158" t="s">
        <v>655</v>
      </c>
      <c r="D36" s="158"/>
      <c r="E36" s="158" t="s">
        <v>210</v>
      </c>
      <c r="F36" s="179" t="s">
        <v>211</v>
      </c>
      <c r="G36" s="179" t="s">
        <v>194</v>
      </c>
      <c r="H36" s="179" t="s">
        <v>208</v>
      </c>
      <c r="I36" s="180" t="s">
        <v>143</v>
      </c>
      <c r="J36" s="180" t="s">
        <v>149</v>
      </c>
      <c r="K36" s="180" t="s">
        <v>196</v>
      </c>
      <c r="L36" s="179">
        <v>30</v>
      </c>
      <c r="M36" s="181" t="s">
        <v>197</v>
      </c>
      <c r="N36" s="181" t="s">
        <v>198</v>
      </c>
      <c r="O36" s="152" t="s">
        <v>166</v>
      </c>
      <c r="P36" s="180" t="s">
        <v>125</v>
      </c>
      <c r="Q36" s="182" t="s">
        <v>122</v>
      </c>
      <c r="R36" s="183" t="s">
        <v>200</v>
      </c>
      <c r="S36" s="183" t="s">
        <v>201</v>
      </c>
      <c r="T36" s="180"/>
      <c r="U36" s="181" t="s">
        <v>398</v>
      </c>
      <c r="V36" s="180" t="s">
        <v>146</v>
      </c>
      <c r="W36" s="180" t="s">
        <v>76</v>
      </c>
      <c r="X36" s="180" t="s">
        <v>106</v>
      </c>
      <c r="Y36" s="180" t="s">
        <v>56</v>
      </c>
      <c r="Z36" s="184" t="s">
        <v>202</v>
      </c>
      <c r="AA36" s="181" t="s">
        <v>138</v>
      </c>
      <c r="AB36" s="188">
        <v>32</v>
      </c>
      <c r="AC36" s="185">
        <v>11824.84</v>
      </c>
      <c r="AD36" s="185">
        <v>378394.88</v>
      </c>
      <c r="AE36" s="185">
        <v>423802.26560000004</v>
      </c>
      <c r="AF36" s="185">
        <v>26</v>
      </c>
      <c r="AG36" s="185">
        <v>14598.57</v>
      </c>
      <c r="AH36" s="185">
        <v>379562.82</v>
      </c>
      <c r="AI36" s="185">
        <v>425110.35840000003</v>
      </c>
      <c r="AJ36" s="186">
        <v>0</v>
      </c>
      <c r="AK36" s="186">
        <v>0</v>
      </c>
      <c r="AL36" s="186">
        <v>0</v>
      </c>
      <c r="AM36" s="186">
        <v>0</v>
      </c>
      <c r="AN36" s="186">
        <v>0</v>
      </c>
      <c r="AO36" s="186">
        <v>0</v>
      </c>
      <c r="AP36" s="186">
        <v>0</v>
      </c>
      <c r="AQ36" s="186">
        <v>0</v>
      </c>
      <c r="AR36" s="186">
        <v>0</v>
      </c>
      <c r="AS36" s="186">
        <v>0</v>
      </c>
      <c r="AT36" s="186">
        <v>0</v>
      </c>
      <c r="AU36" s="186">
        <v>0</v>
      </c>
      <c r="AV36" s="186">
        <f t="shared" si="0"/>
        <v>58</v>
      </c>
      <c r="AW36" s="185">
        <f t="shared" ref="AW36" si="20">AD36+AH36+AL36+AP36+AT36</f>
        <v>757957.7</v>
      </c>
      <c r="AX36" s="185">
        <f t="shared" ref="AX36" si="21">AW36*1.12</f>
        <v>848912.62400000007</v>
      </c>
      <c r="AY36" s="181" t="s">
        <v>203</v>
      </c>
      <c r="AZ36" s="181"/>
      <c r="BA36" s="181"/>
      <c r="BB36" s="181"/>
      <c r="BC36" s="181" t="s">
        <v>212</v>
      </c>
      <c r="BD36" s="181" t="s">
        <v>212</v>
      </c>
      <c r="BE36" s="181"/>
      <c r="BF36" s="181"/>
      <c r="BG36" s="181"/>
      <c r="BH36" s="181"/>
      <c r="BI36" s="181"/>
      <c r="BJ36" s="167"/>
      <c r="BK36" s="32" t="s">
        <v>653</v>
      </c>
    </row>
    <row r="37" spans="1:63" s="165" customFormat="1" ht="12.95" customHeight="1" x14ac:dyDescent="0.25">
      <c r="A37" s="15" t="s">
        <v>191</v>
      </c>
      <c r="B37" s="15"/>
      <c r="C37" s="4" t="s">
        <v>213</v>
      </c>
      <c r="D37" s="15"/>
      <c r="E37" s="206" t="s">
        <v>213</v>
      </c>
      <c r="F37" s="22" t="s">
        <v>214</v>
      </c>
      <c r="G37" s="22" t="s">
        <v>194</v>
      </c>
      <c r="H37" s="22" t="s">
        <v>215</v>
      </c>
      <c r="I37" s="23" t="s">
        <v>143</v>
      </c>
      <c r="J37" s="23" t="s">
        <v>149</v>
      </c>
      <c r="K37" s="23" t="s">
        <v>196</v>
      </c>
      <c r="L37" s="22">
        <v>30</v>
      </c>
      <c r="M37" s="5" t="s">
        <v>197</v>
      </c>
      <c r="N37" s="5" t="s">
        <v>198</v>
      </c>
      <c r="O37" s="5" t="s">
        <v>199</v>
      </c>
      <c r="P37" s="23" t="s">
        <v>125</v>
      </c>
      <c r="Q37" s="24" t="s">
        <v>122</v>
      </c>
      <c r="R37" s="25" t="s">
        <v>200</v>
      </c>
      <c r="S37" s="25" t="s">
        <v>201</v>
      </c>
      <c r="T37" s="23"/>
      <c r="U37" s="5" t="s">
        <v>126</v>
      </c>
      <c r="V37" s="23" t="s">
        <v>146</v>
      </c>
      <c r="W37" s="23" t="s">
        <v>76</v>
      </c>
      <c r="X37" s="23" t="s">
        <v>106</v>
      </c>
      <c r="Y37" s="23" t="s">
        <v>56</v>
      </c>
      <c r="Z37" s="39" t="s">
        <v>202</v>
      </c>
      <c r="AA37" s="5" t="s">
        <v>138</v>
      </c>
      <c r="AB37" s="26">
        <v>2409</v>
      </c>
      <c r="AC37" s="26">
        <v>14326.11</v>
      </c>
      <c r="AD37" s="26">
        <v>34511598.990000002</v>
      </c>
      <c r="AE37" s="26">
        <v>38652990.868800007</v>
      </c>
      <c r="AF37" s="26">
        <v>2180</v>
      </c>
      <c r="AG37" s="26">
        <v>14326.11</v>
      </c>
      <c r="AH37" s="26">
        <v>31230919.800000001</v>
      </c>
      <c r="AI37" s="26">
        <v>34978630.176000006</v>
      </c>
      <c r="AJ37" s="19">
        <v>0</v>
      </c>
      <c r="AK37" s="19">
        <v>0</v>
      </c>
      <c r="AL37" s="19">
        <v>0</v>
      </c>
      <c r="AM37" s="19">
        <v>0</v>
      </c>
      <c r="AN37" s="19">
        <v>0</v>
      </c>
      <c r="AO37" s="19">
        <v>0</v>
      </c>
      <c r="AP37" s="19">
        <v>0</v>
      </c>
      <c r="AQ37" s="19">
        <v>0</v>
      </c>
      <c r="AR37" s="19">
        <v>0</v>
      </c>
      <c r="AS37" s="19">
        <v>0</v>
      </c>
      <c r="AT37" s="19">
        <v>0</v>
      </c>
      <c r="AU37" s="19">
        <v>0</v>
      </c>
      <c r="AV37" s="41">
        <f t="shared" si="0"/>
        <v>4589</v>
      </c>
      <c r="AW37" s="41">
        <v>0</v>
      </c>
      <c r="AX37" s="41">
        <f t="shared" ref="AX37:AX39" si="22">AW37*1.12</f>
        <v>0</v>
      </c>
      <c r="AY37" s="5" t="s">
        <v>203</v>
      </c>
      <c r="AZ37" s="5"/>
      <c r="BA37" s="5"/>
      <c r="BB37" s="5"/>
      <c r="BC37" s="5" t="s">
        <v>216</v>
      </c>
      <c r="BD37" s="5" t="s">
        <v>216</v>
      </c>
      <c r="BE37" s="5"/>
      <c r="BF37" s="5"/>
      <c r="BG37" s="5"/>
      <c r="BH37" s="5"/>
      <c r="BI37" s="5"/>
      <c r="BJ37" s="167"/>
      <c r="BK37" s="27"/>
    </row>
    <row r="38" spans="1:63" s="165" customFormat="1" ht="12.95" customHeight="1" x14ac:dyDescent="0.25">
      <c r="A38" s="15" t="s">
        <v>191</v>
      </c>
      <c r="B38" s="15"/>
      <c r="C38" s="4" t="s">
        <v>401</v>
      </c>
      <c r="D38" s="65"/>
      <c r="E38" s="4" t="s">
        <v>213</v>
      </c>
      <c r="F38" s="22" t="s">
        <v>214</v>
      </c>
      <c r="G38" s="22" t="s">
        <v>194</v>
      </c>
      <c r="H38" s="22" t="s">
        <v>215</v>
      </c>
      <c r="I38" s="23" t="s">
        <v>143</v>
      </c>
      <c r="J38" s="23" t="s">
        <v>149</v>
      </c>
      <c r="K38" s="23" t="s">
        <v>196</v>
      </c>
      <c r="L38" s="22">
        <v>30</v>
      </c>
      <c r="M38" s="5" t="s">
        <v>197</v>
      </c>
      <c r="N38" s="5" t="s">
        <v>198</v>
      </c>
      <c r="O38" s="1" t="s">
        <v>126</v>
      </c>
      <c r="P38" s="23" t="s">
        <v>125</v>
      </c>
      <c r="Q38" s="24" t="s">
        <v>122</v>
      </c>
      <c r="R38" s="25" t="s">
        <v>200</v>
      </c>
      <c r="S38" s="25" t="s">
        <v>201</v>
      </c>
      <c r="T38" s="23"/>
      <c r="U38" s="5" t="s">
        <v>398</v>
      </c>
      <c r="V38" s="23" t="s">
        <v>146</v>
      </c>
      <c r="W38" s="23" t="s">
        <v>76</v>
      </c>
      <c r="X38" s="23" t="s">
        <v>106</v>
      </c>
      <c r="Y38" s="23" t="s">
        <v>56</v>
      </c>
      <c r="Z38" s="39" t="s">
        <v>202</v>
      </c>
      <c r="AA38" s="5" t="s">
        <v>138</v>
      </c>
      <c r="AB38" s="26">
        <v>2409</v>
      </c>
      <c r="AC38" s="26">
        <v>14326.11</v>
      </c>
      <c r="AD38" s="26">
        <v>34511598.990000002</v>
      </c>
      <c r="AE38" s="26">
        <v>38652990.868800007</v>
      </c>
      <c r="AF38" s="26">
        <v>2180</v>
      </c>
      <c r="AG38" s="26">
        <v>14326.11</v>
      </c>
      <c r="AH38" s="26">
        <v>31230919.800000001</v>
      </c>
      <c r="AI38" s="26">
        <v>34978630.176000006</v>
      </c>
      <c r="AJ38" s="19">
        <v>0</v>
      </c>
      <c r="AK38" s="19">
        <v>0</v>
      </c>
      <c r="AL38" s="19">
        <v>0</v>
      </c>
      <c r="AM38" s="19">
        <v>0</v>
      </c>
      <c r="AN38" s="19">
        <v>0</v>
      </c>
      <c r="AO38" s="19">
        <v>0</v>
      </c>
      <c r="AP38" s="19">
        <v>0</v>
      </c>
      <c r="AQ38" s="19">
        <v>0</v>
      </c>
      <c r="AR38" s="19">
        <v>0</v>
      </c>
      <c r="AS38" s="19">
        <v>0</v>
      </c>
      <c r="AT38" s="19">
        <v>0</v>
      </c>
      <c r="AU38" s="19">
        <v>0</v>
      </c>
      <c r="AV38" s="64">
        <f t="shared" si="0"/>
        <v>4589</v>
      </c>
      <c r="AW38" s="41">
        <v>0</v>
      </c>
      <c r="AX38" s="41">
        <f t="shared" si="22"/>
        <v>0</v>
      </c>
      <c r="AY38" s="5" t="s">
        <v>203</v>
      </c>
      <c r="AZ38" s="5"/>
      <c r="BA38" s="5"/>
      <c r="BB38" s="5"/>
      <c r="BC38" s="5" t="s">
        <v>216</v>
      </c>
      <c r="BD38" s="5" t="s">
        <v>216</v>
      </c>
      <c r="BE38" s="5"/>
      <c r="BF38" s="5"/>
      <c r="BG38" s="5"/>
      <c r="BH38" s="5"/>
      <c r="BI38" s="5"/>
      <c r="BJ38" s="167"/>
      <c r="BK38" s="289">
        <v>14.2</v>
      </c>
    </row>
    <row r="39" spans="1:63" s="165" customFormat="1" ht="12.95" customHeight="1" x14ac:dyDescent="0.25">
      <c r="A39" s="88" t="s">
        <v>191</v>
      </c>
      <c r="B39" s="88"/>
      <c r="C39" s="173" t="s">
        <v>650</v>
      </c>
      <c r="D39" s="100"/>
      <c r="E39" s="173" t="s">
        <v>213</v>
      </c>
      <c r="F39" s="89" t="s">
        <v>214</v>
      </c>
      <c r="G39" s="89" t="s">
        <v>194</v>
      </c>
      <c r="H39" s="89" t="s">
        <v>215</v>
      </c>
      <c r="I39" s="90" t="s">
        <v>143</v>
      </c>
      <c r="J39" s="90" t="s">
        <v>149</v>
      </c>
      <c r="K39" s="90" t="s">
        <v>196</v>
      </c>
      <c r="L39" s="89">
        <v>30</v>
      </c>
      <c r="M39" s="91" t="s">
        <v>197</v>
      </c>
      <c r="N39" s="91" t="s">
        <v>198</v>
      </c>
      <c r="O39" s="92" t="s">
        <v>166</v>
      </c>
      <c r="P39" s="90" t="s">
        <v>125</v>
      </c>
      <c r="Q39" s="93" t="s">
        <v>122</v>
      </c>
      <c r="R39" s="94" t="s">
        <v>200</v>
      </c>
      <c r="S39" s="94" t="s">
        <v>201</v>
      </c>
      <c r="T39" s="90"/>
      <c r="U39" s="91" t="s">
        <v>398</v>
      </c>
      <c r="V39" s="90" t="s">
        <v>146</v>
      </c>
      <c r="W39" s="90" t="s">
        <v>76</v>
      </c>
      <c r="X39" s="90" t="s">
        <v>106</v>
      </c>
      <c r="Y39" s="90" t="s">
        <v>56</v>
      </c>
      <c r="Z39" s="95" t="s">
        <v>202</v>
      </c>
      <c r="AA39" s="91" t="s">
        <v>138</v>
      </c>
      <c r="AB39" s="96">
        <v>2409</v>
      </c>
      <c r="AC39" s="96">
        <v>14326.11</v>
      </c>
      <c r="AD39" s="97">
        <f t="shared" ref="AD39" si="23">AB39*AC39</f>
        <v>34511598.990000002</v>
      </c>
      <c r="AE39" s="97">
        <f t="shared" ref="AE39" si="24">AD39*1.12</f>
        <v>38652990.868800007</v>
      </c>
      <c r="AF39" s="96">
        <v>2180</v>
      </c>
      <c r="AG39" s="96">
        <v>14326.11</v>
      </c>
      <c r="AH39" s="97">
        <f t="shared" ref="AH39" si="25">AF39*AG39</f>
        <v>31230919.800000001</v>
      </c>
      <c r="AI39" s="97">
        <f t="shared" ref="AI39" si="26">AH39*1.12</f>
        <v>34978630.176000006</v>
      </c>
      <c r="AJ39" s="98">
        <v>0</v>
      </c>
      <c r="AK39" s="98">
        <v>0</v>
      </c>
      <c r="AL39" s="98">
        <v>0</v>
      </c>
      <c r="AM39" s="98">
        <v>0</v>
      </c>
      <c r="AN39" s="98">
        <v>0</v>
      </c>
      <c r="AO39" s="98">
        <v>0</v>
      </c>
      <c r="AP39" s="98">
        <v>0</v>
      </c>
      <c r="AQ39" s="98">
        <v>0</v>
      </c>
      <c r="AR39" s="98">
        <v>0</v>
      </c>
      <c r="AS39" s="98">
        <v>0</v>
      </c>
      <c r="AT39" s="98">
        <v>0</v>
      </c>
      <c r="AU39" s="98">
        <v>0</v>
      </c>
      <c r="AV39" s="99">
        <f t="shared" si="0"/>
        <v>4589</v>
      </c>
      <c r="AW39" s="41">
        <v>0</v>
      </c>
      <c r="AX39" s="41">
        <f t="shared" si="22"/>
        <v>0</v>
      </c>
      <c r="AY39" s="91" t="s">
        <v>203</v>
      </c>
      <c r="AZ39" s="91"/>
      <c r="BA39" s="91"/>
      <c r="BB39" s="91"/>
      <c r="BC39" s="91" t="s">
        <v>216</v>
      </c>
      <c r="BD39" s="91" t="s">
        <v>216</v>
      </c>
      <c r="BE39" s="91"/>
      <c r="BF39" s="91"/>
      <c r="BG39" s="91"/>
      <c r="BH39" s="91"/>
      <c r="BI39" s="91"/>
      <c r="BJ39" s="167"/>
      <c r="BK39" s="27">
        <v>14</v>
      </c>
    </row>
    <row r="40" spans="1:63" s="187" customFormat="1" ht="12.95" customHeight="1" x14ac:dyDescent="0.25">
      <c r="A40" s="158" t="s">
        <v>191</v>
      </c>
      <c r="B40" s="158">
        <v>270006594</v>
      </c>
      <c r="C40" s="158" t="s">
        <v>656</v>
      </c>
      <c r="D40" s="158"/>
      <c r="E40" s="158" t="s">
        <v>213</v>
      </c>
      <c r="F40" s="179" t="s">
        <v>214</v>
      </c>
      <c r="G40" s="179" t="s">
        <v>194</v>
      </c>
      <c r="H40" s="179" t="s">
        <v>215</v>
      </c>
      <c r="I40" s="180" t="s">
        <v>143</v>
      </c>
      <c r="J40" s="180" t="s">
        <v>149</v>
      </c>
      <c r="K40" s="180" t="s">
        <v>196</v>
      </c>
      <c r="L40" s="179">
        <v>30</v>
      </c>
      <c r="M40" s="181" t="s">
        <v>197</v>
      </c>
      <c r="N40" s="181" t="s">
        <v>198</v>
      </c>
      <c r="O40" s="152" t="s">
        <v>166</v>
      </c>
      <c r="P40" s="180" t="s">
        <v>125</v>
      </c>
      <c r="Q40" s="182" t="s">
        <v>122</v>
      </c>
      <c r="R40" s="183" t="s">
        <v>200</v>
      </c>
      <c r="S40" s="183" t="s">
        <v>201</v>
      </c>
      <c r="T40" s="180"/>
      <c r="U40" s="181" t="s">
        <v>398</v>
      </c>
      <c r="V40" s="180" t="s">
        <v>146</v>
      </c>
      <c r="W40" s="180" t="s">
        <v>76</v>
      </c>
      <c r="X40" s="180" t="s">
        <v>106</v>
      </c>
      <c r="Y40" s="180" t="s">
        <v>56</v>
      </c>
      <c r="Z40" s="184" t="s">
        <v>202</v>
      </c>
      <c r="AA40" s="181" t="s">
        <v>138</v>
      </c>
      <c r="AB40" s="185">
        <v>1219</v>
      </c>
      <c r="AC40" s="185">
        <v>12177.19</v>
      </c>
      <c r="AD40" s="185">
        <v>14843994.610000001</v>
      </c>
      <c r="AE40" s="185">
        <v>16625273.963200003</v>
      </c>
      <c r="AF40" s="185">
        <v>2180</v>
      </c>
      <c r="AG40" s="185">
        <v>14326.11</v>
      </c>
      <c r="AH40" s="185">
        <v>31230919.800000001</v>
      </c>
      <c r="AI40" s="185">
        <v>34978630.176000006</v>
      </c>
      <c r="AJ40" s="186">
        <v>0</v>
      </c>
      <c r="AK40" s="186">
        <v>0</v>
      </c>
      <c r="AL40" s="186">
        <v>0</v>
      </c>
      <c r="AM40" s="186">
        <v>0</v>
      </c>
      <c r="AN40" s="186">
        <v>0</v>
      </c>
      <c r="AO40" s="186">
        <v>0</v>
      </c>
      <c r="AP40" s="186">
        <v>0</v>
      </c>
      <c r="AQ40" s="186">
        <v>0</v>
      </c>
      <c r="AR40" s="186">
        <v>0</v>
      </c>
      <c r="AS40" s="186">
        <v>0</v>
      </c>
      <c r="AT40" s="186">
        <v>0</v>
      </c>
      <c r="AU40" s="186">
        <v>0</v>
      </c>
      <c r="AV40" s="186">
        <f t="shared" si="0"/>
        <v>3399</v>
      </c>
      <c r="AW40" s="185">
        <f t="shared" ref="AW40" si="27">AD40+AH40+AL40+AP40+AT40</f>
        <v>46074914.410000004</v>
      </c>
      <c r="AX40" s="185">
        <f t="shared" ref="AX40:AX139" si="28">AW40*1.12</f>
        <v>51603904.139200009</v>
      </c>
      <c r="AY40" s="181" t="s">
        <v>203</v>
      </c>
      <c r="AZ40" s="181"/>
      <c r="BA40" s="181"/>
      <c r="BB40" s="181"/>
      <c r="BC40" s="181" t="s">
        <v>216</v>
      </c>
      <c r="BD40" s="181" t="s">
        <v>216</v>
      </c>
      <c r="BE40" s="181"/>
      <c r="BF40" s="181"/>
      <c r="BG40" s="181"/>
      <c r="BH40" s="181"/>
      <c r="BI40" s="181"/>
      <c r="BJ40" s="167"/>
      <c r="BK40" s="32" t="s">
        <v>653</v>
      </c>
    </row>
    <row r="41" spans="1:63" s="164" customFormat="1" ht="12.95" customHeight="1" x14ac:dyDescent="0.25">
      <c r="A41" s="66" t="s">
        <v>405</v>
      </c>
      <c r="B41" s="67"/>
      <c r="C41" s="189" t="s">
        <v>466</v>
      </c>
      <c r="D41" s="67"/>
      <c r="E41" s="211"/>
      <c r="F41" s="68" t="s">
        <v>406</v>
      </c>
      <c r="G41" s="68" t="s">
        <v>407</v>
      </c>
      <c r="H41" s="12" t="s">
        <v>408</v>
      </c>
      <c r="I41" s="25" t="s">
        <v>143</v>
      </c>
      <c r="J41" s="1" t="s">
        <v>149</v>
      </c>
      <c r="K41" s="25" t="s">
        <v>196</v>
      </c>
      <c r="L41" s="24">
        <v>30</v>
      </c>
      <c r="M41" s="69" t="s">
        <v>197</v>
      </c>
      <c r="N41" s="70" t="s">
        <v>365</v>
      </c>
      <c r="O41" s="24" t="s">
        <v>126</v>
      </c>
      <c r="P41" s="25" t="s">
        <v>125</v>
      </c>
      <c r="Q41" s="24" t="s">
        <v>122</v>
      </c>
      <c r="R41" s="25" t="s">
        <v>200</v>
      </c>
      <c r="S41" s="25" t="s">
        <v>201</v>
      </c>
      <c r="T41" s="24"/>
      <c r="U41" s="24" t="s">
        <v>398</v>
      </c>
      <c r="V41" s="24" t="s">
        <v>146</v>
      </c>
      <c r="W41" s="9">
        <v>30</v>
      </c>
      <c r="X41" s="9">
        <v>60</v>
      </c>
      <c r="Y41" s="16">
        <v>10</v>
      </c>
      <c r="Z41" s="12" t="s">
        <v>409</v>
      </c>
      <c r="AA41" s="5" t="s">
        <v>138</v>
      </c>
      <c r="AB41" s="71">
        <v>0.2</v>
      </c>
      <c r="AC41" s="190">
        <v>1117338.76</v>
      </c>
      <c r="AD41" s="71">
        <f>AC41*AB41</f>
        <v>223467.75200000001</v>
      </c>
      <c r="AE41" s="71">
        <f>AD41*1.12</f>
        <v>250283.88224000004</v>
      </c>
      <c r="AF41" s="71">
        <v>0.2</v>
      </c>
      <c r="AG41" s="190">
        <v>1117338.76</v>
      </c>
      <c r="AH41" s="71">
        <f>AG41*AF41</f>
        <v>223467.75200000001</v>
      </c>
      <c r="AI41" s="71">
        <f>AH41*1.12</f>
        <v>250283.88224000004</v>
      </c>
      <c r="AJ41" s="19">
        <v>0</v>
      </c>
      <c r="AK41" s="19">
        <v>0</v>
      </c>
      <c r="AL41" s="19">
        <v>0</v>
      </c>
      <c r="AM41" s="19">
        <v>0</v>
      </c>
      <c r="AN41" s="19">
        <v>0</v>
      </c>
      <c r="AO41" s="19">
        <v>0</v>
      </c>
      <c r="AP41" s="19">
        <v>0</v>
      </c>
      <c r="AQ41" s="19">
        <v>0</v>
      </c>
      <c r="AR41" s="19">
        <v>0</v>
      </c>
      <c r="AS41" s="19">
        <v>0</v>
      </c>
      <c r="AT41" s="19">
        <v>0</v>
      </c>
      <c r="AU41" s="19">
        <v>0</v>
      </c>
      <c r="AV41" s="64">
        <f t="shared" si="0"/>
        <v>0.4</v>
      </c>
      <c r="AW41" s="41">
        <v>0</v>
      </c>
      <c r="AX41" s="41">
        <f t="shared" si="28"/>
        <v>0</v>
      </c>
      <c r="AY41" s="4" t="s">
        <v>203</v>
      </c>
      <c r="AZ41" s="25"/>
      <c r="BA41" s="25"/>
      <c r="BB41" s="44"/>
      <c r="BC41" s="12" t="s">
        <v>410</v>
      </c>
      <c r="BD41" s="12" t="s">
        <v>410</v>
      </c>
      <c r="BE41" s="44"/>
      <c r="BF41" s="44"/>
      <c r="BG41" s="44"/>
      <c r="BH41" s="44"/>
      <c r="BI41" s="44"/>
      <c r="BJ41" s="87"/>
      <c r="BK41" s="87"/>
    </row>
    <row r="42" spans="1:63" s="164" customFormat="1" ht="12.95" customHeight="1" x14ac:dyDescent="0.25">
      <c r="A42" s="66" t="s">
        <v>405</v>
      </c>
      <c r="B42" s="101"/>
      <c r="C42" s="191" t="s">
        <v>549</v>
      </c>
      <c r="D42" s="101"/>
      <c r="E42" s="211"/>
      <c r="F42" s="68" t="s">
        <v>406</v>
      </c>
      <c r="G42" s="68" t="s">
        <v>407</v>
      </c>
      <c r="H42" s="12" t="s">
        <v>408</v>
      </c>
      <c r="I42" s="25" t="s">
        <v>143</v>
      </c>
      <c r="J42" s="1" t="s">
        <v>149</v>
      </c>
      <c r="K42" s="25" t="s">
        <v>196</v>
      </c>
      <c r="L42" s="24">
        <v>30</v>
      </c>
      <c r="M42" s="69" t="s">
        <v>197</v>
      </c>
      <c r="N42" s="70" t="s">
        <v>365</v>
      </c>
      <c r="O42" s="1" t="s">
        <v>166</v>
      </c>
      <c r="P42" s="25" t="s">
        <v>125</v>
      </c>
      <c r="Q42" s="24" t="s">
        <v>122</v>
      </c>
      <c r="R42" s="25" t="s">
        <v>200</v>
      </c>
      <c r="S42" s="25" t="s">
        <v>201</v>
      </c>
      <c r="T42" s="24"/>
      <c r="U42" s="24" t="s">
        <v>398</v>
      </c>
      <c r="V42" s="24" t="s">
        <v>146</v>
      </c>
      <c r="W42" s="9">
        <v>30</v>
      </c>
      <c r="X42" s="9">
        <v>60</v>
      </c>
      <c r="Y42" s="16">
        <v>10</v>
      </c>
      <c r="Z42" s="12" t="s">
        <v>409</v>
      </c>
      <c r="AA42" s="5" t="s">
        <v>138</v>
      </c>
      <c r="AB42" s="102">
        <v>0.2</v>
      </c>
      <c r="AC42" s="192">
        <v>1117338.76</v>
      </c>
      <c r="AD42" s="103">
        <f t="shared" ref="AD42" si="29">AB42*AC42</f>
        <v>223467.75200000001</v>
      </c>
      <c r="AE42" s="103">
        <f t="shared" ref="AE42" si="30">AD42*1.12</f>
        <v>250283.88224000004</v>
      </c>
      <c r="AF42" s="104">
        <v>0.2</v>
      </c>
      <c r="AG42" s="192">
        <v>1117338.76</v>
      </c>
      <c r="AH42" s="103">
        <f t="shared" ref="AH42" si="31">AF42*AG42</f>
        <v>223467.75200000001</v>
      </c>
      <c r="AI42" s="103">
        <f t="shared" ref="AI42" si="32">AH42*1.12</f>
        <v>250283.88224000004</v>
      </c>
      <c r="AJ42" s="105">
        <v>0</v>
      </c>
      <c r="AK42" s="105">
        <v>0</v>
      </c>
      <c r="AL42" s="105">
        <v>0</v>
      </c>
      <c r="AM42" s="105">
        <v>0</v>
      </c>
      <c r="AN42" s="105">
        <v>0</v>
      </c>
      <c r="AO42" s="105">
        <v>0</v>
      </c>
      <c r="AP42" s="105">
        <v>0</v>
      </c>
      <c r="AQ42" s="105">
        <v>0</v>
      </c>
      <c r="AR42" s="105">
        <v>0</v>
      </c>
      <c r="AS42" s="105">
        <v>0</v>
      </c>
      <c r="AT42" s="105">
        <v>0</v>
      </c>
      <c r="AU42" s="105">
        <v>0</v>
      </c>
      <c r="AV42" s="106">
        <f t="shared" si="0"/>
        <v>0.4</v>
      </c>
      <c r="AW42" s="41">
        <v>0</v>
      </c>
      <c r="AX42" s="41">
        <f t="shared" si="28"/>
        <v>0</v>
      </c>
      <c r="AY42" s="107" t="s">
        <v>203</v>
      </c>
      <c r="AZ42" s="108"/>
      <c r="BA42" s="108"/>
      <c r="BB42" s="110"/>
      <c r="BC42" s="109" t="s">
        <v>410</v>
      </c>
      <c r="BD42" s="109" t="s">
        <v>410</v>
      </c>
      <c r="BE42" s="110"/>
      <c r="BF42" s="110"/>
      <c r="BG42" s="110"/>
      <c r="BH42" s="110"/>
      <c r="BI42" s="110"/>
      <c r="BJ42" s="87"/>
      <c r="BK42" s="27">
        <v>14</v>
      </c>
    </row>
    <row r="43" spans="1:63" s="187" customFormat="1" ht="12.95" customHeight="1" x14ac:dyDescent="0.25">
      <c r="A43" s="182" t="s">
        <v>405</v>
      </c>
      <c r="B43" s="158">
        <v>210000035</v>
      </c>
      <c r="C43" s="158" t="s">
        <v>657</v>
      </c>
      <c r="D43" s="158"/>
      <c r="E43" s="212"/>
      <c r="F43" s="193" t="s">
        <v>406</v>
      </c>
      <c r="G43" s="193" t="s">
        <v>407</v>
      </c>
      <c r="H43" s="193" t="s">
        <v>408</v>
      </c>
      <c r="I43" s="183" t="s">
        <v>143</v>
      </c>
      <c r="J43" s="152" t="s">
        <v>149</v>
      </c>
      <c r="K43" s="183" t="s">
        <v>196</v>
      </c>
      <c r="L43" s="182">
        <v>30</v>
      </c>
      <c r="M43" s="153" t="s">
        <v>197</v>
      </c>
      <c r="N43" s="194" t="s">
        <v>365</v>
      </c>
      <c r="O43" s="152" t="s">
        <v>166</v>
      </c>
      <c r="P43" s="183" t="s">
        <v>125</v>
      </c>
      <c r="Q43" s="182" t="s">
        <v>122</v>
      </c>
      <c r="R43" s="183" t="s">
        <v>200</v>
      </c>
      <c r="S43" s="183" t="s">
        <v>201</v>
      </c>
      <c r="T43" s="182"/>
      <c r="U43" s="182" t="s">
        <v>398</v>
      </c>
      <c r="V43" s="182" t="s">
        <v>146</v>
      </c>
      <c r="W43" s="193">
        <v>30</v>
      </c>
      <c r="X43" s="193">
        <v>60</v>
      </c>
      <c r="Y43" s="156">
        <v>10</v>
      </c>
      <c r="Z43" s="193" t="s">
        <v>409</v>
      </c>
      <c r="AA43" s="181" t="s">
        <v>138</v>
      </c>
      <c r="AB43" s="185">
        <v>0</v>
      </c>
      <c r="AC43" s="185">
        <v>1117338.76</v>
      </c>
      <c r="AD43" s="185">
        <v>0</v>
      </c>
      <c r="AE43" s="185">
        <v>0</v>
      </c>
      <c r="AF43" s="185">
        <v>0.2</v>
      </c>
      <c r="AG43" s="185">
        <v>1117338.76</v>
      </c>
      <c r="AH43" s="185">
        <v>223467.75200000001</v>
      </c>
      <c r="AI43" s="185">
        <v>250283.88224000004</v>
      </c>
      <c r="AJ43" s="186">
        <v>0</v>
      </c>
      <c r="AK43" s="186">
        <v>0</v>
      </c>
      <c r="AL43" s="186">
        <v>0</v>
      </c>
      <c r="AM43" s="186">
        <v>0</v>
      </c>
      <c r="AN43" s="186">
        <v>0</v>
      </c>
      <c r="AO43" s="186">
        <v>0</v>
      </c>
      <c r="AP43" s="186">
        <v>0</v>
      </c>
      <c r="AQ43" s="186">
        <v>0</v>
      </c>
      <c r="AR43" s="186">
        <v>0</v>
      </c>
      <c r="AS43" s="186">
        <v>0</v>
      </c>
      <c r="AT43" s="186">
        <v>0</v>
      </c>
      <c r="AU43" s="186">
        <v>0</v>
      </c>
      <c r="AV43" s="186">
        <f t="shared" si="0"/>
        <v>0.2</v>
      </c>
      <c r="AW43" s="185">
        <f t="shared" ref="AW43:AW135" si="33">AD43+AH43+AL43+AP43+AT43</f>
        <v>223467.75200000001</v>
      </c>
      <c r="AX43" s="185">
        <f t="shared" si="28"/>
        <v>250283.88224000004</v>
      </c>
      <c r="AY43" s="158" t="s">
        <v>203</v>
      </c>
      <c r="AZ43" s="183"/>
      <c r="BA43" s="183"/>
      <c r="BB43" s="195"/>
      <c r="BC43" s="193" t="s">
        <v>410</v>
      </c>
      <c r="BD43" s="193" t="s">
        <v>410</v>
      </c>
      <c r="BE43" s="195"/>
      <c r="BF43" s="195"/>
      <c r="BG43" s="195"/>
      <c r="BH43" s="195"/>
      <c r="BI43" s="195"/>
      <c r="BJ43" s="87"/>
      <c r="BK43" s="32" t="s">
        <v>653</v>
      </c>
    </row>
    <row r="44" spans="1:63" s="164" customFormat="1" ht="12.95" customHeight="1" x14ac:dyDescent="0.25">
      <c r="A44" s="66" t="s">
        <v>405</v>
      </c>
      <c r="B44" s="72"/>
      <c r="C44" s="189" t="s">
        <v>467</v>
      </c>
      <c r="D44" s="72"/>
      <c r="E44" s="211"/>
      <c r="F44" s="68" t="s">
        <v>411</v>
      </c>
      <c r="G44" s="68" t="s">
        <v>407</v>
      </c>
      <c r="H44" s="12" t="s">
        <v>412</v>
      </c>
      <c r="I44" s="25" t="s">
        <v>143</v>
      </c>
      <c r="J44" s="1" t="s">
        <v>149</v>
      </c>
      <c r="K44" s="25" t="s">
        <v>196</v>
      </c>
      <c r="L44" s="24">
        <v>30</v>
      </c>
      <c r="M44" s="69" t="s">
        <v>197</v>
      </c>
      <c r="N44" s="70" t="s">
        <v>365</v>
      </c>
      <c r="O44" s="24" t="s">
        <v>126</v>
      </c>
      <c r="P44" s="25" t="s">
        <v>125</v>
      </c>
      <c r="Q44" s="24" t="s">
        <v>122</v>
      </c>
      <c r="R44" s="25" t="s">
        <v>200</v>
      </c>
      <c r="S44" s="25" t="s">
        <v>201</v>
      </c>
      <c r="T44" s="24"/>
      <c r="U44" s="24" t="s">
        <v>398</v>
      </c>
      <c r="V44" s="24" t="s">
        <v>146</v>
      </c>
      <c r="W44" s="9">
        <v>30</v>
      </c>
      <c r="X44" s="9">
        <v>60</v>
      </c>
      <c r="Y44" s="16">
        <v>10</v>
      </c>
      <c r="Z44" s="86" t="s">
        <v>413</v>
      </c>
      <c r="AA44" s="5" t="s">
        <v>138</v>
      </c>
      <c r="AB44" s="71">
        <v>2200</v>
      </c>
      <c r="AC44" s="190">
        <v>1733.42</v>
      </c>
      <c r="AD44" s="71">
        <f t="shared" ref="AD44:AD139" si="34">AC44*AB44</f>
        <v>3813524</v>
      </c>
      <c r="AE44" s="71">
        <f t="shared" ref="AE44:AE139" si="35">AD44*1.12</f>
        <v>4271146.8800000008</v>
      </c>
      <c r="AF44" s="71">
        <v>2200</v>
      </c>
      <c r="AG44" s="190">
        <v>1733.42</v>
      </c>
      <c r="AH44" s="71">
        <f t="shared" ref="AH44:AH139" si="36">AG44*AF44</f>
        <v>3813524</v>
      </c>
      <c r="AI44" s="71">
        <f t="shared" ref="AI44:AI139" si="37">AH44*1.12</f>
        <v>4271146.8800000008</v>
      </c>
      <c r="AJ44" s="19">
        <v>0</v>
      </c>
      <c r="AK44" s="19">
        <v>0</v>
      </c>
      <c r="AL44" s="19">
        <v>0</v>
      </c>
      <c r="AM44" s="19">
        <v>0</v>
      </c>
      <c r="AN44" s="19">
        <v>0</v>
      </c>
      <c r="AO44" s="19">
        <v>0</v>
      </c>
      <c r="AP44" s="19">
        <v>0</v>
      </c>
      <c r="AQ44" s="19">
        <v>0</v>
      </c>
      <c r="AR44" s="19">
        <v>0</v>
      </c>
      <c r="AS44" s="19">
        <v>0</v>
      </c>
      <c r="AT44" s="19">
        <v>0</v>
      </c>
      <c r="AU44" s="19">
        <v>0</v>
      </c>
      <c r="AV44" s="64">
        <f t="shared" ref="AV44:AV139" si="38">AB44+AF44+AJ44+AN44+AR44</f>
        <v>4400</v>
      </c>
      <c r="AW44" s="41">
        <v>0</v>
      </c>
      <c r="AX44" s="41">
        <f t="shared" si="28"/>
        <v>0</v>
      </c>
      <c r="AY44" s="4" t="s">
        <v>203</v>
      </c>
      <c r="AZ44" s="25"/>
      <c r="BA44" s="25"/>
      <c r="BB44" s="44"/>
      <c r="BC44" s="12" t="s">
        <v>414</v>
      </c>
      <c r="BD44" s="12" t="s">
        <v>414</v>
      </c>
      <c r="BE44" s="44"/>
      <c r="BF44" s="44"/>
      <c r="BG44" s="44"/>
      <c r="BH44" s="44"/>
      <c r="BI44" s="44"/>
      <c r="BJ44" s="87"/>
      <c r="BK44" s="87"/>
    </row>
    <row r="45" spans="1:63" s="164" customFormat="1" ht="12.95" customHeight="1" x14ac:dyDescent="0.25">
      <c r="A45" s="66" t="s">
        <v>405</v>
      </c>
      <c r="B45" s="111"/>
      <c r="C45" s="191" t="s">
        <v>550</v>
      </c>
      <c r="D45" s="111"/>
      <c r="E45" s="211"/>
      <c r="F45" s="68" t="s">
        <v>411</v>
      </c>
      <c r="G45" s="68" t="s">
        <v>407</v>
      </c>
      <c r="H45" s="12" t="s">
        <v>412</v>
      </c>
      <c r="I45" s="25" t="s">
        <v>143</v>
      </c>
      <c r="J45" s="1" t="s">
        <v>149</v>
      </c>
      <c r="K45" s="25" t="s">
        <v>196</v>
      </c>
      <c r="L45" s="24">
        <v>30</v>
      </c>
      <c r="M45" s="69" t="s">
        <v>197</v>
      </c>
      <c r="N45" s="70" t="s">
        <v>365</v>
      </c>
      <c r="O45" s="1" t="s">
        <v>166</v>
      </c>
      <c r="P45" s="25" t="s">
        <v>125</v>
      </c>
      <c r="Q45" s="24" t="s">
        <v>122</v>
      </c>
      <c r="R45" s="25" t="s">
        <v>200</v>
      </c>
      <c r="S45" s="25" t="s">
        <v>201</v>
      </c>
      <c r="T45" s="24"/>
      <c r="U45" s="24" t="s">
        <v>398</v>
      </c>
      <c r="V45" s="24" t="s">
        <v>146</v>
      </c>
      <c r="W45" s="9">
        <v>30</v>
      </c>
      <c r="X45" s="9">
        <v>60</v>
      </c>
      <c r="Y45" s="16">
        <v>10</v>
      </c>
      <c r="Z45" s="86" t="s">
        <v>413</v>
      </c>
      <c r="AA45" s="5" t="s">
        <v>138</v>
      </c>
      <c r="AB45" s="102">
        <v>2200</v>
      </c>
      <c r="AC45" s="192">
        <v>1733.42</v>
      </c>
      <c r="AD45" s="103">
        <f t="shared" ref="AD45" si="39">AB45*AC45</f>
        <v>3813524</v>
      </c>
      <c r="AE45" s="103">
        <f t="shared" si="35"/>
        <v>4271146.8800000008</v>
      </c>
      <c r="AF45" s="104">
        <v>2200</v>
      </c>
      <c r="AG45" s="192">
        <v>1733.42</v>
      </c>
      <c r="AH45" s="103">
        <f t="shared" ref="AH45" si="40">AF45*AG45</f>
        <v>3813524</v>
      </c>
      <c r="AI45" s="103">
        <f t="shared" si="37"/>
        <v>4271146.8800000008</v>
      </c>
      <c r="AJ45" s="105">
        <v>0</v>
      </c>
      <c r="AK45" s="105">
        <v>0</v>
      </c>
      <c r="AL45" s="105">
        <v>0</v>
      </c>
      <c r="AM45" s="105">
        <v>0</v>
      </c>
      <c r="AN45" s="105">
        <v>0</v>
      </c>
      <c r="AO45" s="105">
        <v>0</v>
      </c>
      <c r="AP45" s="105">
        <v>0</v>
      </c>
      <c r="AQ45" s="105">
        <v>0</v>
      </c>
      <c r="AR45" s="105">
        <v>0</v>
      </c>
      <c r="AS45" s="105">
        <v>0</v>
      </c>
      <c r="AT45" s="105">
        <v>0</v>
      </c>
      <c r="AU45" s="105">
        <v>0</v>
      </c>
      <c r="AV45" s="106">
        <f t="shared" si="38"/>
        <v>4400</v>
      </c>
      <c r="AW45" s="41">
        <v>0</v>
      </c>
      <c r="AX45" s="41">
        <f t="shared" si="28"/>
        <v>0</v>
      </c>
      <c r="AY45" s="107" t="s">
        <v>203</v>
      </c>
      <c r="AZ45" s="108"/>
      <c r="BA45" s="108"/>
      <c r="BB45" s="110"/>
      <c r="BC45" s="109" t="s">
        <v>414</v>
      </c>
      <c r="BD45" s="109" t="s">
        <v>414</v>
      </c>
      <c r="BE45" s="110"/>
      <c r="BF45" s="110"/>
      <c r="BG45" s="110"/>
      <c r="BH45" s="110"/>
      <c r="BI45" s="110"/>
      <c r="BJ45" s="87"/>
      <c r="BK45" s="27">
        <v>14</v>
      </c>
    </row>
    <row r="46" spans="1:63" s="187" customFormat="1" ht="12.95" customHeight="1" x14ac:dyDescent="0.25">
      <c r="A46" s="182" t="s">
        <v>405</v>
      </c>
      <c r="B46" s="158">
        <v>210000039</v>
      </c>
      <c r="C46" s="158" t="s">
        <v>658</v>
      </c>
      <c r="D46" s="158"/>
      <c r="E46" s="212"/>
      <c r="F46" s="193" t="s">
        <v>411</v>
      </c>
      <c r="G46" s="193" t="s">
        <v>407</v>
      </c>
      <c r="H46" s="193" t="s">
        <v>412</v>
      </c>
      <c r="I46" s="183" t="s">
        <v>143</v>
      </c>
      <c r="J46" s="152" t="s">
        <v>149</v>
      </c>
      <c r="K46" s="183" t="s">
        <v>196</v>
      </c>
      <c r="L46" s="182">
        <v>30</v>
      </c>
      <c r="M46" s="153" t="s">
        <v>197</v>
      </c>
      <c r="N46" s="194" t="s">
        <v>365</v>
      </c>
      <c r="O46" s="152" t="s">
        <v>166</v>
      </c>
      <c r="P46" s="183" t="s">
        <v>125</v>
      </c>
      <c r="Q46" s="182" t="s">
        <v>122</v>
      </c>
      <c r="R46" s="183" t="s">
        <v>200</v>
      </c>
      <c r="S46" s="183" t="s">
        <v>201</v>
      </c>
      <c r="T46" s="182"/>
      <c r="U46" s="182" t="s">
        <v>398</v>
      </c>
      <c r="V46" s="182" t="s">
        <v>146</v>
      </c>
      <c r="W46" s="193">
        <v>30</v>
      </c>
      <c r="X46" s="193">
        <v>60</v>
      </c>
      <c r="Y46" s="156">
        <v>10</v>
      </c>
      <c r="Z46" s="196" t="s">
        <v>413</v>
      </c>
      <c r="AA46" s="181" t="s">
        <v>138</v>
      </c>
      <c r="AB46" s="185">
        <v>2215.1</v>
      </c>
      <c r="AC46" s="197">
        <v>1716.09</v>
      </c>
      <c r="AD46" s="185">
        <v>3801310.9589999998</v>
      </c>
      <c r="AE46" s="185">
        <v>4257468.2740799999</v>
      </c>
      <c r="AF46" s="185">
        <v>2200</v>
      </c>
      <c r="AG46" s="185">
        <v>1733.42</v>
      </c>
      <c r="AH46" s="185">
        <v>3813524</v>
      </c>
      <c r="AI46" s="185">
        <v>4271146.8800000008</v>
      </c>
      <c r="AJ46" s="186">
        <v>0</v>
      </c>
      <c r="AK46" s="186">
        <v>0</v>
      </c>
      <c r="AL46" s="186">
        <v>0</v>
      </c>
      <c r="AM46" s="186">
        <v>0</v>
      </c>
      <c r="AN46" s="186">
        <v>0</v>
      </c>
      <c r="AO46" s="186">
        <v>0</v>
      </c>
      <c r="AP46" s="186">
        <v>0</v>
      </c>
      <c r="AQ46" s="186">
        <v>0</v>
      </c>
      <c r="AR46" s="186">
        <v>0</v>
      </c>
      <c r="AS46" s="186">
        <v>0</v>
      </c>
      <c r="AT46" s="186">
        <v>0</v>
      </c>
      <c r="AU46" s="186">
        <v>0</v>
      </c>
      <c r="AV46" s="186">
        <f t="shared" si="38"/>
        <v>4415.1000000000004</v>
      </c>
      <c r="AW46" s="185">
        <f t="shared" si="33"/>
        <v>7614834.9589999998</v>
      </c>
      <c r="AX46" s="185">
        <f t="shared" si="28"/>
        <v>8528615.1540799998</v>
      </c>
      <c r="AY46" s="158" t="s">
        <v>203</v>
      </c>
      <c r="AZ46" s="183"/>
      <c r="BA46" s="183"/>
      <c r="BB46" s="195"/>
      <c r="BC46" s="193" t="s">
        <v>414</v>
      </c>
      <c r="BD46" s="193" t="s">
        <v>414</v>
      </c>
      <c r="BE46" s="195"/>
      <c r="BF46" s="195"/>
      <c r="BG46" s="195"/>
      <c r="BH46" s="195"/>
      <c r="BI46" s="195"/>
      <c r="BJ46" s="87"/>
      <c r="BK46" s="32" t="s">
        <v>653</v>
      </c>
    </row>
    <row r="47" spans="1:63" s="164" customFormat="1" ht="12.95" customHeight="1" x14ac:dyDescent="0.25">
      <c r="A47" s="66" t="s">
        <v>405</v>
      </c>
      <c r="B47" s="72"/>
      <c r="C47" s="189" t="s">
        <v>468</v>
      </c>
      <c r="D47" s="72"/>
      <c r="E47" s="211"/>
      <c r="F47" s="68" t="s">
        <v>406</v>
      </c>
      <c r="G47" s="68" t="s">
        <v>407</v>
      </c>
      <c r="H47" s="12" t="s">
        <v>408</v>
      </c>
      <c r="I47" s="25" t="s">
        <v>143</v>
      </c>
      <c r="J47" s="1" t="s">
        <v>149</v>
      </c>
      <c r="K47" s="25" t="s">
        <v>196</v>
      </c>
      <c r="L47" s="24">
        <v>30</v>
      </c>
      <c r="M47" s="69" t="s">
        <v>197</v>
      </c>
      <c r="N47" s="70" t="s">
        <v>365</v>
      </c>
      <c r="O47" s="24" t="s">
        <v>126</v>
      </c>
      <c r="P47" s="25" t="s">
        <v>125</v>
      </c>
      <c r="Q47" s="24" t="s">
        <v>122</v>
      </c>
      <c r="R47" s="25" t="s">
        <v>200</v>
      </c>
      <c r="S47" s="25" t="s">
        <v>201</v>
      </c>
      <c r="T47" s="24"/>
      <c r="U47" s="24" t="s">
        <v>398</v>
      </c>
      <c r="V47" s="24" t="s">
        <v>146</v>
      </c>
      <c r="W47" s="9">
        <v>30</v>
      </c>
      <c r="X47" s="9">
        <v>60</v>
      </c>
      <c r="Y47" s="16">
        <v>10</v>
      </c>
      <c r="Z47" s="86" t="s">
        <v>409</v>
      </c>
      <c r="AA47" s="5" t="s">
        <v>138</v>
      </c>
      <c r="AB47" s="71">
        <v>2.2000000000000002</v>
      </c>
      <c r="AC47" s="190">
        <v>134785.12</v>
      </c>
      <c r="AD47" s="71">
        <f t="shared" si="34"/>
        <v>296527.26400000002</v>
      </c>
      <c r="AE47" s="71">
        <f t="shared" si="35"/>
        <v>332110.53568000009</v>
      </c>
      <c r="AF47" s="71">
        <v>2.2000000000000002</v>
      </c>
      <c r="AG47" s="190">
        <v>134785.12</v>
      </c>
      <c r="AH47" s="71">
        <f t="shared" si="36"/>
        <v>296527.26400000002</v>
      </c>
      <c r="AI47" s="71">
        <f t="shared" si="37"/>
        <v>332110.53568000009</v>
      </c>
      <c r="AJ47" s="19">
        <v>0</v>
      </c>
      <c r="AK47" s="19">
        <v>0</v>
      </c>
      <c r="AL47" s="19">
        <v>0</v>
      </c>
      <c r="AM47" s="19">
        <v>0</v>
      </c>
      <c r="AN47" s="19">
        <v>0</v>
      </c>
      <c r="AO47" s="19">
        <v>0</v>
      </c>
      <c r="AP47" s="19">
        <v>0</v>
      </c>
      <c r="AQ47" s="19">
        <v>0</v>
      </c>
      <c r="AR47" s="19">
        <v>0</v>
      </c>
      <c r="AS47" s="19">
        <v>0</v>
      </c>
      <c r="AT47" s="19">
        <v>0</v>
      </c>
      <c r="AU47" s="19">
        <v>0</v>
      </c>
      <c r="AV47" s="64">
        <f t="shared" si="38"/>
        <v>4.4000000000000004</v>
      </c>
      <c r="AW47" s="41">
        <v>0</v>
      </c>
      <c r="AX47" s="41">
        <f t="shared" si="28"/>
        <v>0</v>
      </c>
      <c r="AY47" s="4" t="s">
        <v>203</v>
      </c>
      <c r="AZ47" s="25"/>
      <c r="BA47" s="25"/>
      <c r="BB47" s="44"/>
      <c r="BC47" s="12" t="s">
        <v>415</v>
      </c>
      <c r="BD47" s="12" t="s">
        <v>415</v>
      </c>
      <c r="BE47" s="44"/>
      <c r="BF47" s="44"/>
      <c r="BG47" s="44"/>
      <c r="BH47" s="44"/>
      <c r="BI47" s="44"/>
      <c r="BJ47" s="87"/>
      <c r="BK47" s="87"/>
    </row>
    <row r="48" spans="1:63" s="164" customFormat="1" ht="12.95" customHeight="1" x14ac:dyDescent="0.25">
      <c r="A48" s="66" t="s">
        <v>405</v>
      </c>
      <c r="B48" s="111"/>
      <c r="C48" s="191" t="s">
        <v>551</v>
      </c>
      <c r="D48" s="111"/>
      <c r="E48" s="211"/>
      <c r="F48" s="68" t="s">
        <v>406</v>
      </c>
      <c r="G48" s="68" t="s">
        <v>407</v>
      </c>
      <c r="H48" s="12" t="s">
        <v>408</v>
      </c>
      <c r="I48" s="25" t="s">
        <v>143</v>
      </c>
      <c r="J48" s="1" t="s">
        <v>149</v>
      </c>
      <c r="K48" s="25" t="s">
        <v>196</v>
      </c>
      <c r="L48" s="24">
        <v>30</v>
      </c>
      <c r="M48" s="69" t="s">
        <v>197</v>
      </c>
      <c r="N48" s="70" t="s">
        <v>365</v>
      </c>
      <c r="O48" s="1" t="s">
        <v>166</v>
      </c>
      <c r="P48" s="25" t="s">
        <v>125</v>
      </c>
      <c r="Q48" s="24" t="s">
        <v>122</v>
      </c>
      <c r="R48" s="25" t="s">
        <v>200</v>
      </c>
      <c r="S48" s="25" t="s">
        <v>201</v>
      </c>
      <c r="T48" s="24"/>
      <c r="U48" s="24" t="s">
        <v>398</v>
      </c>
      <c r="V48" s="24" t="s">
        <v>146</v>
      </c>
      <c r="W48" s="9">
        <v>30</v>
      </c>
      <c r="X48" s="9">
        <v>60</v>
      </c>
      <c r="Y48" s="16">
        <v>10</v>
      </c>
      <c r="Z48" s="86" t="s">
        <v>409</v>
      </c>
      <c r="AA48" s="5" t="s">
        <v>138</v>
      </c>
      <c r="AB48" s="102">
        <v>2.2000000000000002</v>
      </c>
      <c r="AC48" s="192">
        <v>134785.12</v>
      </c>
      <c r="AD48" s="103">
        <f t="shared" ref="AD48" si="41">AB48*AC48</f>
        <v>296527.26400000002</v>
      </c>
      <c r="AE48" s="103">
        <f t="shared" si="35"/>
        <v>332110.53568000009</v>
      </c>
      <c r="AF48" s="104">
        <v>2.2000000000000002</v>
      </c>
      <c r="AG48" s="192">
        <v>134785.12</v>
      </c>
      <c r="AH48" s="103">
        <f t="shared" ref="AH48" si="42">AF48*AG48</f>
        <v>296527.26400000002</v>
      </c>
      <c r="AI48" s="103">
        <f t="shared" si="37"/>
        <v>332110.53568000009</v>
      </c>
      <c r="AJ48" s="105">
        <v>0</v>
      </c>
      <c r="AK48" s="105">
        <v>0</v>
      </c>
      <c r="AL48" s="105">
        <v>0</v>
      </c>
      <c r="AM48" s="105">
        <v>0</v>
      </c>
      <c r="AN48" s="105">
        <v>0</v>
      </c>
      <c r="AO48" s="105">
        <v>0</v>
      </c>
      <c r="AP48" s="105">
        <v>0</v>
      </c>
      <c r="AQ48" s="105">
        <v>0</v>
      </c>
      <c r="AR48" s="105">
        <v>0</v>
      </c>
      <c r="AS48" s="105">
        <v>0</v>
      </c>
      <c r="AT48" s="105">
        <v>0</v>
      </c>
      <c r="AU48" s="105">
        <v>0</v>
      </c>
      <c r="AV48" s="106">
        <f t="shared" si="38"/>
        <v>4.4000000000000004</v>
      </c>
      <c r="AW48" s="41">
        <v>0</v>
      </c>
      <c r="AX48" s="41">
        <f t="shared" si="28"/>
        <v>0</v>
      </c>
      <c r="AY48" s="107" t="s">
        <v>203</v>
      </c>
      <c r="AZ48" s="108"/>
      <c r="BA48" s="108"/>
      <c r="BB48" s="110"/>
      <c r="BC48" s="109" t="s">
        <v>415</v>
      </c>
      <c r="BD48" s="109" t="s">
        <v>415</v>
      </c>
      <c r="BE48" s="110"/>
      <c r="BF48" s="110"/>
      <c r="BG48" s="110"/>
      <c r="BH48" s="110"/>
      <c r="BI48" s="110"/>
      <c r="BJ48" s="87"/>
      <c r="BK48" s="27">
        <v>14</v>
      </c>
    </row>
    <row r="49" spans="1:63" s="187" customFormat="1" ht="12.95" customHeight="1" x14ac:dyDescent="0.25">
      <c r="A49" s="182" t="s">
        <v>405</v>
      </c>
      <c r="B49" s="158">
        <v>210000057</v>
      </c>
      <c r="C49" s="158" t="s">
        <v>659</v>
      </c>
      <c r="D49" s="158"/>
      <c r="E49" s="212"/>
      <c r="F49" s="193" t="s">
        <v>406</v>
      </c>
      <c r="G49" s="193" t="s">
        <v>407</v>
      </c>
      <c r="H49" s="193" t="s">
        <v>408</v>
      </c>
      <c r="I49" s="183" t="s">
        <v>143</v>
      </c>
      <c r="J49" s="152" t="s">
        <v>149</v>
      </c>
      <c r="K49" s="183" t="s">
        <v>196</v>
      </c>
      <c r="L49" s="182">
        <v>30</v>
      </c>
      <c r="M49" s="153" t="s">
        <v>197</v>
      </c>
      <c r="N49" s="194" t="s">
        <v>365</v>
      </c>
      <c r="O49" s="152" t="s">
        <v>166</v>
      </c>
      <c r="P49" s="183" t="s">
        <v>125</v>
      </c>
      <c r="Q49" s="182" t="s">
        <v>122</v>
      </c>
      <c r="R49" s="183" t="s">
        <v>200</v>
      </c>
      <c r="S49" s="183" t="s">
        <v>201</v>
      </c>
      <c r="T49" s="182"/>
      <c r="U49" s="182" t="s">
        <v>398</v>
      </c>
      <c r="V49" s="182" t="s">
        <v>146</v>
      </c>
      <c r="W49" s="193">
        <v>30</v>
      </c>
      <c r="X49" s="193">
        <v>60</v>
      </c>
      <c r="Y49" s="156">
        <v>10</v>
      </c>
      <c r="Z49" s="196" t="s">
        <v>409</v>
      </c>
      <c r="AA49" s="181" t="s">
        <v>138</v>
      </c>
      <c r="AB49" s="185">
        <v>2.12</v>
      </c>
      <c r="AC49" s="197">
        <v>133437.26999999999</v>
      </c>
      <c r="AD49" s="185">
        <v>282887.01240000001</v>
      </c>
      <c r="AE49" s="185">
        <v>316833.45388800005</v>
      </c>
      <c r="AF49" s="185">
        <v>2.2000000000000002</v>
      </c>
      <c r="AG49" s="185">
        <v>134785.12</v>
      </c>
      <c r="AH49" s="185">
        <v>296527.26400000002</v>
      </c>
      <c r="AI49" s="185">
        <v>332110.53568000009</v>
      </c>
      <c r="AJ49" s="186">
        <v>0</v>
      </c>
      <c r="AK49" s="186">
        <v>0</v>
      </c>
      <c r="AL49" s="186">
        <v>0</v>
      </c>
      <c r="AM49" s="186">
        <v>0</v>
      </c>
      <c r="AN49" s="186">
        <v>0</v>
      </c>
      <c r="AO49" s="186">
        <v>0</v>
      </c>
      <c r="AP49" s="186">
        <v>0</v>
      </c>
      <c r="AQ49" s="186">
        <v>0</v>
      </c>
      <c r="AR49" s="186">
        <v>0</v>
      </c>
      <c r="AS49" s="186">
        <v>0</v>
      </c>
      <c r="AT49" s="186">
        <v>0</v>
      </c>
      <c r="AU49" s="186">
        <v>0</v>
      </c>
      <c r="AV49" s="186">
        <f t="shared" si="38"/>
        <v>4.32</v>
      </c>
      <c r="AW49" s="185">
        <f t="shared" si="33"/>
        <v>579414.27640000009</v>
      </c>
      <c r="AX49" s="185">
        <f t="shared" si="28"/>
        <v>648943.98956800019</v>
      </c>
      <c r="AY49" s="158" t="s">
        <v>203</v>
      </c>
      <c r="AZ49" s="183"/>
      <c r="BA49" s="183"/>
      <c r="BB49" s="195"/>
      <c r="BC49" s="193" t="s">
        <v>415</v>
      </c>
      <c r="BD49" s="193" t="s">
        <v>415</v>
      </c>
      <c r="BE49" s="195"/>
      <c r="BF49" s="195"/>
      <c r="BG49" s="195"/>
      <c r="BH49" s="195"/>
      <c r="BI49" s="195"/>
      <c r="BJ49" s="87"/>
      <c r="BK49" s="32" t="s">
        <v>653</v>
      </c>
    </row>
    <row r="50" spans="1:63" s="164" customFormat="1" ht="12.95" customHeight="1" x14ac:dyDescent="0.25">
      <c r="A50" s="66" t="s">
        <v>405</v>
      </c>
      <c r="B50" s="72"/>
      <c r="C50" s="189" t="s">
        <v>469</v>
      </c>
      <c r="D50" s="72"/>
      <c r="E50" s="211"/>
      <c r="F50" s="68" t="s">
        <v>416</v>
      </c>
      <c r="G50" s="68" t="s">
        <v>407</v>
      </c>
      <c r="H50" s="12" t="s">
        <v>417</v>
      </c>
      <c r="I50" s="25" t="s">
        <v>143</v>
      </c>
      <c r="J50" s="1" t="s">
        <v>149</v>
      </c>
      <c r="K50" s="25" t="s">
        <v>196</v>
      </c>
      <c r="L50" s="24">
        <v>30</v>
      </c>
      <c r="M50" s="69" t="s">
        <v>197</v>
      </c>
      <c r="N50" s="70" t="s">
        <v>365</v>
      </c>
      <c r="O50" s="24" t="s">
        <v>126</v>
      </c>
      <c r="P50" s="25" t="s">
        <v>125</v>
      </c>
      <c r="Q50" s="24" t="s">
        <v>122</v>
      </c>
      <c r="R50" s="25" t="s">
        <v>200</v>
      </c>
      <c r="S50" s="25" t="s">
        <v>201</v>
      </c>
      <c r="T50" s="24"/>
      <c r="U50" s="24" t="s">
        <v>398</v>
      </c>
      <c r="V50" s="24" t="s">
        <v>146</v>
      </c>
      <c r="W50" s="9">
        <v>30</v>
      </c>
      <c r="X50" s="9">
        <v>60</v>
      </c>
      <c r="Y50" s="16">
        <v>10</v>
      </c>
      <c r="Z50" s="86" t="s">
        <v>409</v>
      </c>
      <c r="AA50" s="5" t="s">
        <v>138</v>
      </c>
      <c r="AB50" s="71">
        <v>0.1</v>
      </c>
      <c r="AC50" s="190">
        <v>4645243.51</v>
      </c>
      <c r="AD50" s="71">
        <f t="shared" si="34"/>
        <v>464524.35100000002</v>
      </c>
      <c r="AE50" s="71">
        <f t="shared" si="35"/>
        <v>520267.27312000009</v>
      </c>
      <c r="AF50" s="71">
        <v>0.1</v>
      </c>
      <c r="AG50" s="190">
        <v>4645243.51</v>
      </c>
      <c r="AH50" s="71">
        <f t="shared" si="36"/>
        <v>464524.35100000002</v>
      </c>
      <c r="AI50" s="71">
        <f t="shared" si="37"/>
        <v>520267.27312000009</v>
      </c>
      <c r="AJ50" s="19">
        <v>0</v>
      </c>
      <c r="AK50" s="19">
        <v>0</v>
      </c>
      <c r="AL50" s="19">
        <v>0</v>
      </c>
      <c r="AM50" s="19">
        <v>0</v>
      </c>
      <c r="AN50" s="19">
        <v>0</v>
      </c>
      <c r="AO50" s="19">
        <v>0</v>
      </c>
      <c r="AP50" s="19">
        <v>0</v>
      </c>
      <c r="AQ50" s="19">
        <v>0</v>
      </c>
      <c r="AR50" s="19">
        <v>0</v>
      </c>
      <c r="AS50" s="19">
        <v>0</v>
      </c>
      <c r="AT50" s="19">
        <v>0</v>
      </c>
      <c r="AU50" s="19">
        <v>0</v>
      </c>
      <c r="AV50" s="64">
        <f t="shared" si="38"/>
        <v>0.2</v>
      </c>
      <c r="AW50" s="41">
        <v>0</v>
      </c>
      <c r="AX50" s="41">
        <f t="shared" si="28"/>
        <v>0</v>
      </c>
      <c r="AY50" s="4" t="s">
        <v>203</v>
      </c>
      <c r="AZ50" s="25"/>
      <c r="BA50" s="25"/>
      <c r="BB50" s="44"/>
      <c r="BC50" s="12" t="s">
        <v>418</v>
      </c>
      <c r="BD50" s="12" t="s">
        <v>418</v>
      </c>
      <c r="BE50" s="44"/>
      <c r="BF50" s="44"/>
      <c r="BG50" s="44"/>
      <c r="BH50" s="44"/>
      <c r="BI50" s="44"/>
      <c r="BJ50" s="87"/>
      <c r="BK50" s="87"/>
    </row>
    <row r="51" spans="1:63" s="164" customFormat="1" ht="12.95" customHeight="1" x14ac:dyDescent="0.25">
      <c r="A51" s="66" t="s">
        <v>405</v>
      </c>
      <c r="B51" s="111"/>
      <c r="C51" s="191" t="s">
        <v>552</v>
      </c>
      <c r="D51" s="111"/>
      <c r="E51" s="211"/>
      <c r="F51" s="68" t="s">
        <v>416</v>
      </c>
      <c r="G51" s="68" t="s">
        <v>407</v>
      </c>
      <c r="H51" s="12" t="s">
        <v>417</v>
      </c>
      <c r="I51" s="25" t="s">
        <v>143</v>
      </c>
      <c r="J51" s="1" t="s">
        <v>149</v>
      </c>
      <c r="K51" s="25" t="s">
        <v>196</v>
      </c>
      <c r="L51" s="24">
        <v>30</v>
      </c>
      <c r="M51" s="69" t="s">
        <v>197</v>
      </c>
      <c r="N51" s="70" t="s">
        <v>365</v>
      </c>
      <c r="O51" s="1" t="s">
        <v>166</v>
      </c>
      <c r="P51" s="25" t="s">
        <v>125</v>
      </c>
      <c r="Q51" s="24" t="s">
        <v>122</v>
      </c>
      <c r="R51" s="25" t="s">
        <v>200</v>
      </c>
      <c r="S51" s="25" t="s">
        <v>201</v>
      </c>
      <c r="T51" s="24"/>
      <c r="U51" s="24" t="s">
        <v>398</v>
      </c>
      <c r="V51" s="24" t="s">
        <v>146</v>
      </c>
      <c r="W51" s="9">
        <v>30</v>
      </c>
      <c r="X51" s="9">
        <v>60</v>
      </c>
      <c r="Y51" s="16">
        <v>10</v>
      </c>
      <c r="Z51" s="86" t="s">
        <v>409</v>
      </c>
      <c r="AA51" s="5" t="s">
        <v>138</v>
      </c>
      <c r="AB51" s="102">
        <v>0.1</v>
      </c>
      <c r="AC51" s="192">
        <v>4645243.51</v>
      </c>
      <c r="AD51" s="103">
        <f t="shared" ref="AD51" si="43">AB51*AC51</f>
        <v>464524.35100000002</v>
      </c>
      <c r="AE51" s="103">
        <f t="shared" si="35"/>
        <v>520267.27312000009</v>
      </c>
      <c r="AF51" s="104">
        <v>0.1</v>
      </c>
      <c r="AG51" s="192">
        <v>4645243.51</v>
      </c>
      <c r="AH51" s="103">
        <f t="shared" ref="AH51" si="44">AF51*AG51</f>
        <v>464524.35100000002</v>
      </c>
      <c r="AI51" s="103">
        <f t="shared" si="37"/>
        <v>520267.27312000009</v>
      </c>
      <c r="AJ51" s="105">
        <v>0</v>
      </c>
      <c r="AK51" s="105">
        <v>0</v>
      </c>
      <c r="AL51" s="105">
        <v>0</v>
      </c>
      <c r="AM51" s="105">
        <v>0</v>
      </c>
      <c r="AN51" s="105">
        <v>0</v>
      </c>
      <c r="AO51" s="105">
        <v>0</v>
      </c>
      <c r="AP51" s="105">
        <v>0</v>
      </c>
      <c r="AQ51" s="105">
        <v>0</v>
      </c>
      <c r="AR51" s="105">
        <v>0</v>
      </c>
      <c r="AS51" s="105">
        <v>0</v>
      </c>
      <c r="AT51" s="105">
        <v>0</v>
      </c>
      <c r="AU51" s="105">
        <v>0</v>
      </c>
      <c r="AV51" s="106">
        <f t="shared" si="38"/>
        <v>0.2</v>
      </c>
      <c r="AW51" s="41">
        <v>0</v>
      </c>
      <c r="AX51" s="41">
        <f t="shared" si="28"/>
        <v>0</v>
      </c>
      <c r="AY51" s="107" t="s">
        <v>203</v>
      </c>
      <c r="AZ51" s="108"/>
      <c r="BA51" s="108"/>
      <c r="BB51" s="110"/>
      <c r="BC51" s="109" t="s">
        <v>418</v>
      </c>
      <c r="BD51" s="109" t="s">
        <v>418</v>
      </c>
      <c r="BE51" s="110"/>
      <c r="BF51" s="110"/>
      <c r="BG51" s="110"/>
      <c r="BH51" s="110"/>
      <c r="BI51" s="110"/>
      <c r="BJ51" s="87"/>
      <c r="BK51" s="27">
        <v>14</v>
      </c>
    </row>
    <row r="52" spans="1:63" s="187" customFormat="1" ht="12.95" customHeight="1" x14ac:dyDescent="0.25">
      <c r="A52" s="182" t="s">
        <v>405</v>
      </c>
      <c r="B52" s="158">
        <v>210000058</v>
      </c>
      <c r="C52" s="158" t="s">
        <v>660</v>
      </c>
      <c r="D52" s="158"/>
      <c r="E52" s="212"/>
      <c r="F52" s="193" t="s">
        <v>416</v>
      </c>
      <c r="G52" s="193" t="s">
        <v>407</v>
      </c>
      <c r="H52" s="193" t="s">
        <v>417</v>
      </c>
      <c r="I52" s="183" t="s">
        <v>143</v>
      </c>
      <c r="J52" s="152" t="s">
        <v>149</v>
      </c>
      <c r="K52" s="183" t="s">
        <v>196</v>
      </c>
      <c r="L52" s="182">
        <v>30</v>
      </c>
      <c r="M52" s="153" t="s">
        <v>197</v>
      </c>
      <c r="N52" s="194" t="s">
        <v>365</v>
      </c>
      <c r="O52" s="152" t="s">
        <v>166</v>
      </c>
      <c r="P52" s="183" t="s">
        <v>125</v>
      </c>
      <c r="Q52" s="182" t="s">
        <v>122</v>
      </c>
      <c r="R52" s="183" t="s">
        <v>200</v>
      </c>
      <c r="S52" s="183" t="s">
        <v>201</v>
      </c>
      <c r="T52" s="182"/>
      <c r="U52" s="182" t="s">
        <v>398</v>
      </c>
      <c r="V52" s="182" t="s">
        <v>146</v>
      </c>
      <c r="W52" s="193">
        <v>30</v>
      </c>
      <c r="X52" s="193">
        <v>60</v>
      </c>
      <c r="Y52" s="156">
        <v>10</v>
      </c>
      <c r="Z52" s="196" t="s">
        <v>409</v>
      </c>
      <c r="AA52" s="181" t="s">
        <v>138</v>
      </c>
      <c r="AB52" s="185">
        <v>0.1</v>
      </c>
      <c r="AC52" s="197">
        <v>4598791.07</v>
      </c>
      <c r="AD52" s="185">
        <v>459879.10700000008</v>
      </c>
      <c r="AE52" s="185">
        <v>515064.59984000016</v>
      </c>
      <c r="AF52" s="185">
        <v>0.1</v>
      </c>
      <c r="AG52" s="185">
        <v>4161290.5</v>
      </c>
      <c r="AH52" s="185">
        <v>416129.05000000005</v>
      </c>
      <c r="AI52" s="185">
        <v>466064.53600000008</v>
      </c>
      <c r="AJ52" s="186">
        <v>0</v>
      </c>
      <c r="AK52" s="186">
        <v>0</v>
      </c>
      <c r="AL52" s="186">
        <v>0</v>
      </c>
      <c r="AM52" s="186">
        <v>0</v>
      </c>
      <c r="AN52" s="186">
        <v>0</v>
      </c>
      <c r="AO52" s="186">
        <v>0</v>
      </c>
      <c r="AP52" s="186">
        <v>0</v>
      </c>
      <c r="AQ52" s="186">
        <v>0</v>
      </c>
      <c r="AR52" s="186">
        <v>0</v>
      </c>
      <c r="AS52" s="186">
        <v>0</v>
      </c>
      <c r="AT52" s="186">
        <v>0</v>
      </c>
      <c r="AU52" s="186">
        <v>0</v>
      </c>
      <c r="AV52" s="186">
        <f t="shared" si="38"/>
        <v>0.2</v>
      </c>
      <c r="AW52" s="185">
        <f t="shared" si="33"/>
        <v>876008.15700000012</v>
      </c>
      <c r="AX52" s="185">
        <f t="shared" si="28"/>
        <v>981129.13584000024</v>
      </c>
      <c r="AY52" s="158" t="s">
        <v>203</v>
      </c>
      <c r="AZ52" s="183"/>
      <c r="BA52" s="183"/>
      <c r="BB52" s="195"/>
      <c r="BC52" s="193" t="s">
        <v>418</v>
      </c>
      <c r="BD52" s="193" t="s">
        <v>418</v>
      </c>
      <c r="BE52" s="195"/>
      <c r="BF52" s="195"/>
      <c r="BG52" s="195"/>
      <c r="BH52" s="195"/>
      <c r="BI52" s="195"/>
      <c r="BJ52" s="87"/>
      <c r="BK52" s="32" t="s">
        <v>653</v>
      </c>
    </row>
    <row r="53" spans="1:63" s="164" customFormat="1" ht="12.95" customHeight="1" x14ac:dyDescent="0.25">
      <c r="A53" s="66" t="s">
        <v>405</v>
      </c>
      <c r="B53" s="72"/>
      <c r="C53" s="189" t="s">
        <v>470</v>
      </c>
      <c r="D53" s="72"/>
      <c r="E53" s="211"/>
      <c r="F53" s="68" t="s">
        <v>416</v>
      </c>
      <c r="G53" s="68" t="s">
        <v>407</v>
      </c>
      <c r="H53" s="12" t="s">
        <v>417</v>
      </c>
      <c r="I53" s="25" t="s">
        <v>143</v>
      </c>
      <c r="J53" s="1" t="s">
        <v>149</v>
      </c>
      <c r="K53" s="25" t="s">
        <v>196</v>
      </c>
      <c r="L53" s="24">
        <v>30</v>
      </c>
      <c r="M53" s="69" t="s">
        <v>197</v>
      </c>
      <c r="N53" s="70" t="s">
        <v>365</v>
      </c>
      <c r="O53" s="24" t="s">
        <v>126</v>
      </c>
      <c r="P53" s="25" t="s">
        <v>125</v>
      </c>
      <c r="Q53" s="24" t="s">
        <v>122</v>
      </c>
      <c r="R53" s="25" t="s">
        <v>200</v>
      </c>
      <c r="S53" s="25" t="s">
        <v>201</v>
      </c>
      <c r="T53" s="24"/>
      <c r="U53" s="24" t="s">
        <v>398</v>
      </c>
      <c r="V53" s="24" t="s">
        <v>146</v>
      </c>
      <c r="W53" s="9">
        <v>30</v>
      </c>
      <c r="X53" s="9">
        <v>60</v>
      </c>
      <c r="Y53" s="16">
        <v>10</v>
      </c>
      <c r="Z53" s="86" t="s">
        <v>409</v>
      </c>
      <c r="AA53" s="5" t="s">
        <v>138</v>
      </c>
      <c r="AB53" s="71">
        <v>0.4</v>
      </c>
      <c r="AC53" s="190">
        <v>1806472.88</v>
      </c>
      <c r="AD53" s="71">
        <f t="shared" si="34"/>
        <v>722589.152</v>
      </c>
      <c r="AE53" s="71">
        <f t="shared" si="35"/>
        <v>809299.85024000006</v>
      </c>
      <c r="AF53" s="71">
        <v>0.4</v>
      </c>
      <c r="AG53" s="190">
        <v>1806472.88</v>
      </c>
      <c r="AH53" s="71">
        <f t="shared" si="36"/>
        <v>722589.152</v>
      </c>
      <c r="AI53" s="71">
        <f t="shared" si="37"/>
        <v>809299.85024000006</v>
      </c>
      <c r="AJ53" s="19">
        <v>0</v>
      </c>
      <c r="AK53" s="19">
        <v>0</v>
      </c>
      <c r="AL53" s="19">
        <v>0</v>
      </c>
      <c r="AM53" s="19">
        <v>0</v>
      </c>
      <c r="AN53" s="19">
        <v>0</v>
      </c>
      <c r="AO53" s="19">
        <v>0</v>
      </c>
      <c r="AP53" s="19">
        <v>0</v>
      </c>
      <c r="AQ53" s="19">
        <v>0</v>
      </c>
      <c r="AR53" s="19">
        <v>0</v>
      </c>
      <c r="AS53" s="19">
        <v>0</v>
      </c>
      <c r="AT53" s="19">
        <v>0</v>
      </c>
      <c r="AU53" s="19">
        <v>0</v>
      </c>
      <c r="AV53" s="64">
        <f t="shared" si="38"/>
        <v>0.8</v>
      </c>
      <c r="AW53" s="41">
        <v>0</v>
      </c>
      <c r="AX53" s="41">
        <f t="shared" si="28"/>
        <v>0</v>
      </c>
      <c r="AY53" s="4" t="s">
        <v>203</v>
      </c>
      <c r="AZ53" s="25"/>
      <c r="BA53" s="25"/>
      <c r="BB53" s="44"/>
      <c r="BC53" s="12" t="s">
        <v>419</v>
      </c>
      <c r="BD53" s="12" t="s">
        <v>419</v>
      </c>
      <c r="BE53" s="44"/>
      <c r="BF53" s="44"/>
      <c r="BG53" s="44"/>
      <c r="BH53" s="44"/>
      <c r="BI53" s="44"/>
      <c r="BJ53" s="87"/>
      <c r="BK53" s="87"/>
    </row>
    <row r="54" spans="1:63" s="164" customFormat="1" ht="12.95" customHeight="1" x14ac:dyDescent="0.25">
      <c r="A54" s="66" t="s">
        <v>405</v>
      </c>
      <c r="B54" s="111"/>
      <c r="C54" s="191" t="s">
        <v>553</v>
      </c>
      <c r="D54" s="111"/>
      <c r="E54" s="211"/>
      <c r="F54" s="68" t="s">
        <v>416</v>
      </c>
      <c r="G54" s="68" t="s">
        <v>407</v>
      </c>
      <c r="H54" s="12" t="s">
        <v>417</v>
      </c>
      <c r="I54" s="25" t="s">
        <v>143</v>
      </c>
      <c r="J54" s="1" t="s">
        <v>149</v>
      </c>
      <c r="K54" s="25" t="s">
        <v>196</v>
      </c>
      <c r="L54" s="24">
        <v>30</v>
      </c>
      <c r="M54" s="69" t="s">
        <v>197</v>
      </c>
      <c r="N54" s="70" t="s">
        <v>365</v>
      </c>
      <c r="O54" s="1" t="s">
        <v>166</v>
      </c>
      <c r="P54" s="25" t="s">
        <v>125</v>
      </c>
      <c r="Q54" s="24" t="s">
        <v>122</v>
      </c>
      <c r="R54" s="25" t="s">
        <v>200</v>
      </c>
      <c r="S54" s="25" t="s">
        <v>201</v>
      </c>
      <c r="T54" s="24"/>
      <c r="U54" s="24" t="s">
        <v>398</v>
      </c>
      <c r="V54" s="24" t="s">
        <v>146</v>
      </c>
      <c r="W54" s="9">
        <v>30</v>
      </c>
      <c r="X54" s="9">
        <v>60</v>
      </c>
      <c r="Y54" s="16">
        <v>10</v>
      </c>
      <c r="Z54" s="86" t="s">
        <v>409</v>
      </c>
      <c r="AA54" s="5" t="s">
        <v>138</v>
      </c>
      <c r="AB54" s="102">
        <v>0.4</v>
      </c>
      <c r="AC54" s="192">
        <v>1806472.88</v>
      </c>
      <c r="AD54" s="103">
        <f t="shared" ref="AD54" si="45">AB54*AC54</f>
        <v>722589.152</v>
      </c>
      <c r="AE54" s="103">
        <f t="shared" si="35"/>
        <v>809299.85024000006</v>
      </c>
      <c r="AF54" s="104">
        <v>0.4</v>
      </c>
      <c r="AG54" s="192">
        <v>1806472.88</v>
      </c>
      <c r="AH54" s="103">
        <f t="shared" ref="AH54" si="46">AF54*AG54</f>
        <v>722589.152</v>
      </c>
      <c r="AI54" s="103">
        <f t="shared" si="37"/>
        <v>809299.85024000006</v>
      </c>
      <c r="AJ54" s="105">
        <v>0</v>
      </c>
      <c r="AK54" s="105">
        <v>0</v>
      </c>
      <c r="AL54" s="105">
        <v>0</v>
      </c>
      <c r="AM54" s="105">
        <v>0</v>
      </c>
      <c r="AN54" s="105">
        <v>0</v>
      </c>
      <c r="AO54" s="105">
        <v>0</v>
      </c>
      <c r="AP54" s="105">
        <v>0</v>
      </c>
      <c r="AQ54" s="105">
        <v>0</v>
      </c>
      <c r="AR54" s="105">
        <v>0</v>
      </c>
      <c r="AS54" s="105">
        <v>0</v>
      </c>
      <c r="AT54" s="105">
        <v>0</v>
      </c>
      <c r="AU54" s="105">
        <v>0</v>
      </c>
      <c r="AV54" s="106">
        <f t="shared" si="38"/>
        <v>0.8</v>
      </c>
      <c r="AW54" s="41">
        <v>0</v>
      </c>
      <c r="AX54" s="41">
        <f t="shared" si="28"/>
        <v>0</v>
      </c>
      <c r="AY54" s="107" t="s">
        <v>203</v>
      </c>
      <c r="AZ54" s="108"/>
      <c r="BA54" s="108"/>
      <c r="BB54" s="110"/>
      <c r="BC54" s="109" t="s">
        <v>419</v>
      </c>
      <c r="BD54" s="109" t="s">
        <v>419</v>
      </c>
      <c r="BE54" s="110"/>
      <c r="BF54" s="110"/>
      <c r="BG54" s="110"/>
      <c r="BH54" s="110"/>
      <c r="BI54" s="110"/>
      <c r="BJ54" s="87"/>
      <c r="BK54" s="27">
        <v>14</v>
      </c>
    </row>
    <row r="55" spans="1:63" s="187" customFormat="1" ht="12.95" customHeight="1" x14ac:dyDescent="0.25">
      <c r="A55" s="182" t="s">
        <v>405</v>
      </c>
      <c r="B55" s="158">
        <v>210000060</v>
      </c>
      <c r="C55" s="158" t="s">
        <v>661</v>
      </c>
      <c r="D55" s="158"/>
      <c r="E55" s="212"/>
      <c r="F55" s="193" t="s">
        <v>416</v>
      </c>
      <c r="G55" s="193" t="s">
        <v>407</v>
      </c>
      <c r="H55" s="193" t="s">
        <v>417</v>
      </c>
      <c r="I55" s="183" t="s">
        <v>143</v>
      </c>
      <c r="J55" s="152" t="s">
        <v>149</v>
      </c>
      <c r="K55" s="183" t="s">
        <v>196</v>
      </c>
      <c r="L55" s="182">
        <v>30</v>
      </c>
      <c r="M55" s="153" t="s">
        <v>197</v>
      </c>
      <c r="N55" s="194" t="s">
        <v>365</v>
      </c>
      <c r="O55" s="152" t="s">
        <v>166</v>
      </c>
      <c r="P55" s="183" t="s">
        <v>125</v>
      </c>
      <c r="Q55" s="182" t="s">
        <v>122</v>
      </c>
      <c r="R55" s="183" t="s">
        <v>200</v>
      </c>
      <c r="S55" s="183" t="s">
        <v>201</v>
      </c>
      <c r="T55" s="182"/>
      <c r="U55" s="182" t="s">
        <v>398</v>
      </c>
      <c r="V55" s="182" t="s">
        <v>146</v>
      </c>
      <c r="W55" s="193">
        <v>30</v>
      </c>
      <c r="X55" s="193">
        <v>60</v>
      </c>
      <c r="Y55" s="156">
        <v>10</v>
      </c>
      <c r="Z55" s="196" t="s">
        <v>409</v>
      </c>
      <c r="AA55" s="181" t="s">
        <v>138</v>
      </c>
      <c r="AB55" s="185">
        <v>0.1</v>
      </c>
      <c r="AC55" s="197">
        <v>1788408.15</v>
      </c>
      <c r="AD55" s="185">
        <v>178840.815</v>
      </c>
      <c r="AE55" s="185">
        <v>200301.71280000001</v>
      </c>
      <c r="AF55" s="185">
        <v>0.4</v>
      </c>
      <c r="AG55" s="185">
        <v>1746787.35</v>
      </c>
      <c r="AH55" s="185">
        <v>698714.94000000006</v>
      </c>
      <c r="AI55" s="185">
        <v>782560.73280000011</v>
      </c>
      <c r="AJ55" s="186">
        <v>0</v>
      </c>
      <c r="AK55" s="186">
        <v>0</v>
      </c>
      <c r="AL55" s="186">
        <v>0</v>
      </c>
      <c r="AM55" s="186">
        <v>0</v>
      </c>
      <c r="AN55" s="186">
        <v>0</v>
      </c>
      <c r="AO55" s="186">
        <v>0</v>
      </c>
      <c r="AP55" s="186">
        <v>0</v>
      </c>
      <c r="AQ55" s="186">
        <v>0</v>
      </c>
      <c r="AR55" s="186">
        <v>0</v>
      </c>
      <c r="AS55" s="186">
        <v>0</v>
      </c>
      <c r="AT55" s="186">
        <v>0</v>
      </c>
      <c r="AU55" s="186">
        <v>0</v>
      </c>
      <c r="AV55" s="186">
        <f t="shared" si="38"/>
        <v>0.5</v>
      </c>
      <c r="AW55" s="185">
        <f t="shared" si="33"/>
        <v>877555.75500000012</v>
      </c>
      <c r="AX55" s="185">
        <f t="shared" si="28"/>
        <v>982862.44560000021</v>
      </c>
      <c r="AY55" s="158" t="s">
        <v>203</v>
      </c>
      <c r="AZ55" s="183"/>
      <c r="BA55" s="183"/>
      <c r="BB55" s="195"/>
      <c r="BC55" s="193" t="s">
        <v>419</v>
      </c>
      <c r="BD55" s="193" t="s">
        <v>419</v>
      </c>
      <c r="BE55" s="195"/>
      <c r="BF55" s="195"/>
      <c r="BG55" s="195"/>
      <c r="BH55" s="195"/>
      <c r="BI55" s="195"/>
      <c r="BJ55" s="87"/>
      <c r="BK55" s="32" t="s">
        <v>653</v>
      </c>
    </row>
    <row r="56" spans="1:63" s="164" customFormat="1" ht="12.95" customHeight="1" x14ac:dyDescent="0.25">
      <c r="A56" s="66" t="s">
        <v>405</v>
      </c>
      <c r="B56" s="72"/>
      <c r="C56" s="189" t="s">
        <v>471</v>
      </c>
      <c r="D56" s="72"/>
      <c r="E56" s="211"/>
      <c r="F56" s="68" t="s">
        <v>411</v>
      </c>
      <c r="G56" s="68" t="s">
        <v>407</v>
      </c>
      <c r="H56" s="12" t="s">
        <v>412</v>
      </c>
      <c r="I56" s="25" t="s">
        <v>143</v>
      </c>
      <c r="J56" s="1" t="s">
        <v>149</v>
      </c>
      <c r="K56" s="25" t="s">
        <v>196</v>
      </c>
      <c r="L56" s="24">
        <v>30</v>
      </c>
      <c r="M56" s="69" t="s">
        <v>197</v>
      </c>
      <c r="N56" s="70" t="s">
        <v>365</v>
      </c>
      <c r="O56" s="24" t="s">
        <v>126</v>
      </c>
      <c r="P56" s="25" t="s">
        <v>125</v>
      </c>
      <c r="Q56" s="24" t="s">
        <v>122</v>
      </c>
      <c r="R56" s="25" t="s">
        <v>200</v>
      </c>
      <c r="S56" s="25" t="s">
        <v>201</v>
      </c>
      <c r="T56" s="24"/>
      <c r="U56" s="24" t="s">
        <v>398</v>
      </c>
      <c r="V56" s="24" t="s">
        <v>146</v>
      </c>
      <c r="W56" s="9">
        <v>30</v>
      </c>
      <c r="X56" s="9">
        <v>60</v>
      </c>
      <c r="Y56" s="16">
        <v>10</v>
      </c>
      <c r="Z56" s="86" t="s">
        <v>409</v>
      </c>
      <c r="AA56" s="5" t="s">
        <v>138</v>
      </c>
      <c r="AB56" s="71">
        <v>0.55000000000000004</v>
      </c>
      <c r="AC56" s="190">
        <v>2806264.89</v>
      </c>
      <c r="AD56" s="71">
        <f t="shared" si="34"/>
        <v>1543445.6895000001</v>
      </c>
      <c r="AE56" s="71">
        <f t="shared" si="35"/>
        <v>1728659.1722400002</v>
      </c>
      <c r="AF56" s="71">
        <v>0.55000000000000004</v>
      </c>
      <c r="AG56" s="190">
        <v>2806264.9</v>
      </c>
      <c r="AH56" s="71">
        <f t="shared" si="36"/>
        <v>1543445.6950000001</v>
      </c>
      <c r="AI56" s="71">
        <f t="shared" si="37"/>
        <v>1728659.1784000003</v>
      </c>
      <c r="AJ56" s="19">
        <v>0</v>
      </c>
      <c r="AK56" s="19">
        <v>0</v>
      </c>
      <c r="AL56" s="19">
        <v>0</v>
      </c>
      <c r="AM56" s="19">
        <v>0</v>
      </c>
      <c r="AN56" s="19">
        <v>0</v>
      </c>
      <c r="AO56" s="19">
        <v>0</v>
      </c>
      <c r="AP56" s="19">
        <v>0</v>
      </c>
      <c r="AQ56" s="19">
        <v>0</v>
      </c>
      <c r="AR56" s="19">
        <v>0</v>
      </c>
      <c r="AS56" s="19">
        <v>0</v>
      </c>
      <c r="AT56" s="19">
        <v>0</v>
      </c>
      <c r="AU56" s="19">
        <v>0</v>
      </c>
      <c r="AV56" s="64">
        <f t="shared" si="38"/>
        <v>1.1000000000000001</v>
      </c>
      <c r="AW56" s="41">
        <v>0</v>
      </c>
      <c r="AX56" s="41">
        <f t="shared" si="28"/>
        <v>0</v>
      </c>
      <c r="AY56" s="4" t="s">
        <v>203</v>
      </c>
      <c r="AZ56" s="25"/>
      <c r="BA56" s="25"/>
      <c r="BB56" s="44"/>
      <c r="BC56" s="12" t="s">
        <v>420</v>
      </c>
      <c r="BD56" s="12" t="s">
        <v>420</v>
      </c>
      <c r="BE56" s="44"/>
      <c r="BF56" s="44"/>
      <c r="BG56" s="44"/>
      <c r="BH56" s="44"/>
      <c r="BI56" s="44"/>
      <c r="BJ56" s="87"/>
      <c r="BK56" s="87"/>
    </row>
    <row r="57" spans="1:63" s="164" customFormat="1" ht="12.95" customHeight="1" x14ac:dyDescent="0.25">
      <c r="A57" s="66" t="s">
        <v>405</v>
      </c>
      <c r="B57" s="111"/>
      <c r="C57" s="191" t="s">
        <v>554</v>
      </c>
      <c r="D57" s="111"/>
      <c r="E57" s="211"/>
      <c r="F57" s="68" t="s">
        <v>411</v>
      </c>
      <c r="G57" s="68" t="s">
        <v>407</v>
      </c>
      <c r="H57" s="12" t="s">
        <v>412</v>
      </c>
      <c r="I57" s="25" t="s">
        <v>143</v>
      </c>
      <c r="J57" s="1" t="s">
        <v>149</v>
      </c>
      <c r="K57" s="25" t="s">
        <v>196</v>
      </c>
      <c r="L57" s="24">
        <v>30</v>
      </c>
      <c r="M57" s="69" t="s">
        <v>197</v>
      </c>
      <c r="N57" s="70" t="s">
        <v>365</v>
      </c>
      <c r="O57" s="1" t="s">
        <v>166</v>
      </c>
      <c r="P57" s="25" t="s">
        <v>125</v>
      </c>
      <c r="Q57" s="24" t="s">
        <v>122</v>
      </c>
      <c r="R57" s="25" t="s">
        <v>200</v>
      </c>
      <c r="S57" s="25" t="s">
        <v>201</v>
      </c>
      <c r="T57" s="24"/>
      <c r="U57" s="24" t="s">
        <v>398</v>
      </c>
      <c r="V57" s="24" t="s">
        <v>146</v>
      </c>
      <c r="W57" s="9">
        <v>30</v>
      </c>
      <c r="X57" s="9">
        <v>60</v>
      </c>
      <c r="Y57" s="16">
        <v>10</v>
      </c>
      <c r="Z57" s="86" t="s">
        <v>409</v>
      </c>
      <c r="AA57" s="5" t="s">
        <v>138</v>
      </c>
      <c r="AB57" s="102">
        <v>0.55000000000000004</v>
      </c>
      <c r="AC57" s="192">
        <v>2806264.89</v>
      </c>
      <c r="AD57" s="103">
        <f t="shared" ref="AD57" si="47">AB57*AC57</f>
        <v>1543445.6895000001</v>
      </c>
      <c r="AE57" s="103">
        <f t="shared" si="35"/>
        <v>1728659.1722400002</v>
      </c>
      <c r="AF57" s="104">
        <v>0.55000000000000004</v>
      </c>
      <c r="AG57" s="192">
        <v>2806264.9</v>
      </c>
      <c r="AH57" s="103">
        <f t="shared" ref="AH57" si="48">AF57*AG57</f>
        <v>1543445.6950000001</v>
      </c>
      <c r="AI57" s="103">
        <f t="shared" si="37"/>
        <v>1728659.1784000003</v>
      </c>
      <c r="AJ57" s="105">
        <v>0</v>
      </c>
      <c r="AK57" s="105">
        <v>0</v>
      </c>
      <c r="AL57" s="105">
        <v>0</v>
      </c>
      <c r="AM57" s="105">
        <v>0</v>
      </c>
      <c r="AN57" s="105">
        <v>0</v>
      </c>
      <c r="AO57" s="105">
        <v>0</v>
      </c>
      <c r="AP57" s="105">
        <v>0</v>
      </c>
      <c r="AQ57" s="105">
        <v>0</v>
      </c>
      <c r="AR57" s="105">
        <v>0</v>
      </c>
      <c r="AS57" s="105">
        <v>0</v>
      </c>
      <c r="AT57" s="105">
        <v>0</v>
      </c>
      <c r="AU57" s="105">
        <v>0</v>
      </c>
      <c r="AV57" s="106">
        <f t="shared" si="38"/>
        <v>1.1000000000000001</v>
      </c>
      <c r="AW57" s="41">
        <v>0</v>
      </c>
      <c r="AX57" s="41">
        <f t="shared" si="28"/>
        <v>0</v>
      </c>
      <c r="AY57" s="107" t="s">
        <v>203</v>
      </c>
      <c r="AZ57" s="108"/>
      <c r="BA57" s="108"/>
      <c r="BB57" s="110"/>
      <c r="BC57" s="109" t="s">
        <v>420</v>
      </c>
      <c r="BD57" s="109" t="s">
        <v>420</v>
      </c>
      <c r="BE57" s="110"/>
      <c r="BF57" s="110"/>
      <c r="BG57" s="110"/>
      <c r="BH57" s="110"/>
      <c r="BI57" s="110"/>
      <c r="BJ57" s="87"/>
      <c r="BK57" s="27">
        <v>14</v>
      </c>
    </row>
    <row r="58" spans="1:63" s="187" customFormat="1" ht="12.95" customHeight="1" x14ac:dyDescent="0.25">
      <c r="A58" s="182" t="s">
        <v>405</v>
      </c>
      <c r="B58" s="158">
        <v>210000061</v>
      </c>
      <c r="C58" s="158" t="s">
        <v>662</v>
      </c>
      <c r="D58" s="158"/>
      <c r="E58" s="212"/>
      <c r="F58" s="193" t="s">
        <v>411</v>
      </c>
      <c r="G58" s="193" t="s">
        <v>407</v>
      </c>
      <c r="H58" s="193" t="s">
        <v>412</v>
      </c>
      <c r="I58" s="183" t="s">
        <v>143</v>
      </c>
      <c r="J58" s="152" t="s">
        <v>149</v>
      </c>
      <c r="K58" s="183" t="s">
        <v>196</v>
      </c>
      <c r="L58" s="182">
        <v>30</v>
      </c>
      <c r="M58" s="153" t="s">
        <v>197</v>
      </c>
      <c r="N58" s="194" t="s">
        <v>365</v>
      </c>
      <c r="O58" s="152" t="s">
        <v>166</v>
      </c>
      <c r="P58" s="183" t="s">
        <v>125</v>
      </c>
      <c r="Q58" s="182" t="s">
        <v>122</v>
      </c>
      <c r="R58" s="183" t="s">
        <v>200</v>
      </c>
      <c r="S58" s="183" t="s">
        <v>201</v>
      </c>
      <c r="T58" s="182"/>
      <c r="U58" s="182" t="s">
        <v>398</v>
      </c>
      <c r="V58" s="182" t="s">
        <v>146</v>
      </c>
      <c r="W58" s="193">
        <v>30</v>
      </c>
      <c r="X58" s="193">
        <v>60</v>
      </c>
      <c r="Y58" s="156">
        <v>10</v>
      </c>
      <c r="Z58" s="196" t="s">
        <v>409</v>
      </c>
      <c r="AA58" s="181" t="s">
        <v>138</v>
      </c>
      <c r="AB58" s="185">
        <v>0</v>
      </c>
      <c r="AC58" s="197">
        <v>2806264.89</v>
      </c>
      <c r="AD58" s="185">
        <v>0</v>
      </c>
      <c r="AE58" s="185">
        <v>0</v>
      </c>
      <c r="AF58" s="185">
        <v>0.55000000000000004</v>
      </c>
      <c r="AG58" s="185">
        <v>2806264.9</v>
      </c>
      <c r="AH58" s="185">
        <v>1543445.6950000001</v>
      </c>
      <c r="AI58" s="185">
        <v>1728659.1784000003</v>
      </c>
      <c r="AJ58" s="186">
        <v>0</v>
      </c>
      <c r="AK58" s="186">
        <v>0</v>
      </c>
      <c r="AL58" s="186">
        <v>0</v>
      </c>
      <c r="AM58" s="186">
        <v>0</v>
      </c>
      <c r="AN58" s="186">
        <v>0</v>
      </c>
      <c r="AO58" s="186">
        <v>0</v>
      </c>
      <c r="AP58" s="186">
        <v>0</v>
      </c>
      <c r="AQ58" s="186">
        <v>0</v>
      </c>
      <c r="AR58" s="186">
        <v>0</v>
      </c>
      <c r="AS58" s="186">
        <v>0</v>
      </c>
      <c r="AT58" s="186">
        <v>0</v>
      </c>
      <c r="AU58" s="186">
        <v>0</v>
      </c>
      <c r="AV58" s="186">
        <f t="shared" si="38"/>
        <v>0.55000000000000004</v>
      </c>
      <c r="AW58" s="185">
        <f t="shared" si="33"/>
        <v>1543445.6950000001</v>
      </c>
      <c r="AX58" s="185">
        <f t="shared" si="28"/>
        <v>1728659.1784000003</v>
      </c>
      <c r="AY58" s="158" t="s">
        <v>203</v>
      </c>
      <c r="AZ58" s="183"/>
      <c r="BA58" s="183"/>
      <c r="BB58" s="195"/>
      <c r="BC58" s="193" t="s">
        <v>420</v>
      </c>
      <c r="BD58" s="193" t="s">
        <v>420</v>
      </c>
      <c r="BE58" s="195"/>
      <c r="BF58" s="195"/>
      <c r="BG58" s="195"/>
      <c r="BH58" s="195"/>
      <c r="BI58" s="195"/>
      <c r="BJ58" s="87"/>
      <c r="BK58" s="32" t="s">
        <v>653</v>
      </c>
    </row>
    <row r="59" spans="1:63" s="164" customFormat="1" ht="12.95" customHeight="1" x14ac:dyDescent="0.25">
      <c r="A59" s="66" t="s">
        <v>405</v>
      </c>
      <c r="B59" s="72"/>
      <c r="C59" s="189" t="s">
        <v>472</v>
      </c>
      <c r="D59" s="72"/>
      <c r="E59" s="211"/>
      <c r="F59" s="68" t="s">
        <v>411</v>
      </c>
      <c r="G59" s="68" t="s">
        <v>407</v>
      </c>
      <c r="H59" s="12" t="s">
        <v>412</v>
      </c>
      <c r="I59" s="25" t="s">
        <v>143</v>
      </c>
      <c r="J59" s="1" t="s">
        <v>149</v>
      </c>
      <c r="K59" s="25" t="s">
        <v>196</v>
      </c>
      <c r="L59" s="24">
        <v>30</v>
      </c>
      <c r="M59" s="69" t="s">
        <v>197</v>
      </c>
      <c r="N59" s="70" t="s">
        <v>365</v>
      </c>
      <c r="O59" s="24" t="s">
        <v>126</v>
      </c>
      <c r="P59" s="25" t="s">
        <v>125</v>
      </c>
      <c r="Q59" s="24" t="s">
        <v>122</v>
      </c>
      <c r="R59" s="25" t="s">
        <v>200</v>
      </c>
      <c r="S59" s="25" t="s">
        <v>201</v>
      </c>
      <c r="T59" s="24"/>
      <c r="U59" s="24" t="s">
        <v>398</v>
      </c>
      <c r="V59" s="24" t="s">
        <v>146</v>
      </c>
      <c r="W59" s="9">
        <v>30</v>
      </c>
      <c r="X59" s="9">
        <v>60</v>
      </c>
      <c r="Y59" s="16">
        <v>10</v>
      </c>
      <c r="Z59" s="86" t="s">
        <v>409</v>
      </c>
      <c r="AA59" s="5" t="s">
        <v>138</v>
      </c>
      <c r="AB59" s="71">
        <v>1</v>
      </c>
      <c r="AC59" s="190">
        <v>503538.94</v>
      </c>
      <c r="AD59" s="71">
        <f t="shared" si="34"/>
        <v>503538.94</v>
      </c>
      <c r="AE59" s="71">
        <f t="shared" si="35"/>
        <v>563963.6128</v>
      </c>
      <c r="AF59" s="71">
        <v>1</v>
      </c>
      <c r="AG59" s="190">
        <v>503538.94</v>
      </c>
      <c r="AH59" s="71">
        <f t="shared" si="36"/>
        <v>503538.94</v>
      </c>
      <c r="AI59" s="71">
        <f t="shared" si="37"/>
        <v>563963.6128</v>
      </c>
      <c r="AJ59" s="19">
        <v>0</v>
      </c>
      <c r="AK59" s="19">
        <v>0</v>
      </c>
      <c r="AL59" s="19">
        <v>0</v>
      </c>
      <c r="AM59" s="19">
        <v>0</v>
      </c>
      <c r="AN59" s="19">
        <v>0</v>
      </c>
      <c r="AO59" s="19">
        <v>0</v>
      </c>
      <c r="AP59" s="19">
        <v>0</v>
      </c>
      <c r="AQ59" s="19">
        <v>0</v>
      </c>
      <c r="AR59" s="19">
        <v>0</v>
      </c>
      <c r="AS59" s="19">
        <v>0</v>
      </c>
      <c r="AT59" s="19">
        <v>0</v>
      </c>
      <c r="AU59" s="19">
        <v>0</v>
      </c>
      <c r="AV59" s="64">
        <f t="shared" si="38"/>
        <v>2</v>
      </c>
      <c r="AW59" s="41">
        <v>0</v>
      </c>
      <c r="AX59" s="41">
        <f t="shared" si="28"/>
        <v>0</v>
      </c>
      <c r="AY59" s="4" t="s">
        <v>203</v>
      </c>
      <c r="AZ59" s="25"/>
      <c r="BA59" s="25"/>
      <c r="BB59" s="44"/>
      <c r="BC59" s="12" t="s">
        <v>421</v>
      </c>
      <c r="BD59" s="12" t="s">
        <v>421</v>
      </c>
      <c r="BE59" s="44"/>
      <c r="BF59" s="44"/>
      <c r="BG59" s="44"/>
      <c r="BH59" s="44"/>
      <c r="BI59" s="44"/>
      <c r="BJ59" s="87"/>
      <c r="BK59" s="87"/>
    </row>
    <row r="60" spans="1:63" s="164" customFormat="1" ht="12.95" customHeight="1" x14ac:dyDescent="0.25">
      <c r="A60" s="66" t="s">
        <v>405</v>
      </c>
      <c r="B60" s="111"/>
      <c r="C60" s="191" t="s">
        <v>555</v>
      </c>
      <c r="D60" s="111"/>
      <c r="E60" s="211"/>
      <c r="F60" s="68" t="s">
        <v>411</v>
      </c>
      <c r="G60" s="68" t="s">
        <v>407</v>
      </c>
      <c r="H60" s="12" t="s">
        <v>412</v>
      </c>
      <c r="I60" s="25" t="s">
        <v>143</v>
      </c>
      <c r="J60" s="1" t="s">
        <v>149</v>
      </c>
      <c r="K60" s="25" t="s">
        <v>196</v>
      </c>
      <c r="L60" s="24">
        <v>30</v>
      </c>
      <c r="M60" s="69" t="s">
        <v>197</v>
      </c>
      <c r="N60" s="70" t="s">
        <v>365</v>
      </c>
      <c r="O60" s="1" t="s">
        <v>166</v>
      </c>
      <c r="P60" s="25" t="s">
        <v>125</v>
      </c>
      <c r="Q60" s="24" t="s">
        <v>122</v>
      </c>
      <c r="R60" s="25" t="s">
        <v>200</v>
      </c>
      <c r="S60" s="25" t="s">
        <v>201</v>
      </c>
      <c r="T60" s="24"/>
      <c r="U60" s="24" t="s">
        <v>398</v>
      </c>
      <c r="V60" s="24" t="s">
        <v>146</v>
      </c>
      <c r="W60" s="9">
        <v>30</v>
      </c>
      <c r="X60" s="9">
        <v>60</v>
      </c>
      <c r="Y60" s="16">
        <v>10</v>
      </c>
      <c r="Z60" s="86" t="s">
        <v>409</v>
      </c>
      <c r="AA60" s="5" t="s">
        <v>138</v>
      </c>
      <c r="AB60" s="102">
        <v>1</v>
      </c>
      <c r="AC60" s="192">
        <v>503538.94</v>
      </c>
      <c r="AD60" s="103">
        <f t="shared" ref="AD60" si="49">AB60*AC60</f>
        <v>503538.94</v>
      </c>
      <c r="AE60" s="103">
        <f t="shared" si="35"/>
        <v>563963.6128</v>
      </c>
      <c r="AF60" s="104">
        <v>1</v>
      </c>
      <c r="AG60" s="192">
        <v>503538.94</v>
      </c>
      <c r="AH60" s="103">
        <f t="shared" ref="AH60" si="50">AF60*AG60</f>
        <v>503538.94</v>
      </c>
      <c r="AI60" s="103">
        <f t="shared" si="37"/>
        <v>563963.6128</v>
      </c>
      <c r="AJ60" s="105">
        <v>0</v>
      </c>
      <c r="AK60" s="105">
        <v>0</v>
      </c>
      <c r="AL60" s="105">
        <v>0</v>
      </c>
      <c r="AM60" s="105">
        <v>0</v>
      </c>
      <c r="AN60" s="105">
        <v>0</v>
      </c>
      <c r="AO60" s="105">
        <v>0</v>
      </c>
      <c r="AP60" s="105">
        <v>0</v>
      </c>
      <c r="AQ60" s="105">
        <v>0</v>
      </c>
      <c r="AR60" s="105">
        <v>0</v>
      </c>
      <c r="AS60" s="105">
        <v>0</v>
      </c>
      <c r="AT60" s="105">
        <v>0</v>
      </c>
      <c r="AU60" s="105">
        <v>0</v>
      </c>
      <c r="AV60" s="106">
        <f t="shared" si="38"/>
        <v>2</v>
      </c>
      <c r="AW60" s="41">
        <v>0</v>
      </c>
      <c r="AX60" s="41">
        <f t="shared" si="28"/>
        <v>0</v>
      </c>
      <c r="AY60" s="107" t="s">
        <v>203</v>
      </c>
      <c r="AZ60" s="108"/>
      <c r="BA60" s="108"/>
      <c r="BB60" s="110"/>
      <c r="BC60" s="109" t="s">
        <v>421</v>
      </c>
      <c r="BD60" s="109" t="s">
        <v>421</v>
      </c>
      <c r="BE60" s="110"/>
      <c r="BF60" s="110"/>
      <c r="BG60" s="110"/>
      <c r="BH60" s="110"/>
      <c r="BI60" s="110"/>
      <c r="BJ60" s="87"/>
      <c r="BK60" s="27">
        <v>14</v>
      </c>
    </row>
    <row r="61" spans="1:63" s="187" customFormat="1" ht="12.95" customHeight="1" x14ac:dyDescent="0.25">
      <c r="A61" s="182" t="s">
        <v>405</v>
      </c>
      <c r="B61" s="158">
        <v>210000062</v>
      </c>
      <c r="C61" s="158" t="s">
        <v>663</v>
      </c>
      <c r="D61" s="158"/>
      <c r="E61" s="212"/>
      <c r="F61" s="193" t="s">
        <v>411</v>
      </c>
      <c r="G61" s="193" t="s">
        <v>407</v>
      </c>
      <c r="H61" s="193" t="s">
        <v>412</v>
      </c>
      <c r="I61" s="183" t="s">
        <v>143</v>
      </c>
      <c r="J61" s="152" t="s">
        <v>149</v>
      </c>
      <c r="K61" s="183" t="s">
        <v>196</v>
      </c>
      <c r="L61" s="182">
        <v>30</v>
      </c>
      <c r="M61" s="153" t="s">
        <v>197</v>
      </c>
      <c r="N61" s="194" t="s">
        <v>365</v>
      </c>
      <c r="O61" s="152" t="s">
        <v>166</v>
      </c>
      <c r="P61" s="183" t="s">
        <v>125</v>
      </c>
      <c r="Q61" s="182" t="s">
        <v>122</v>
      </c>
      <c r="R61" s="183" t="s">
        <v>200</v>
      </c>
      <c r="S61" s="183" t="s">
        <v>201</v>
      </c>
      <c r="T61" s="182"/>
      <c r="U61" s="182" t="s">
        <v>398</v>
      </c>
      <c r="V61" s="182" t="s">
        <v>146</v>
      </c>
      <c r="W61" s="193">
        <v>30</v>
      </c>
      <c r="X61" s="193">
        <v>60</v>
      </c>
      <c r="Y61" s="156">
        <v>10</v>
      </c>
      <c r="Z61" s="196" t="s">
        <v>409</v>
      </c>
      <c r="AA61" s="181" t="s">
        <v>138</v>
      </c>
      <c r="AB61" s="185">
        <v>0.6</v>
      </c>
      <c r="AC61" s="197">
        <v>498503.55</v>
      </c>
      <c r="AD61" s="185">
        <v>299102.13</v>
      </c>
      <c r="AE61" s="185">
        <v>334994.38560000004</v>
      </c>
      <c r="AF61" s="185">
        <v>1</v>
      </c>
      <c r="AG61" s="185">
        <v>503538.94</v>
      </c>
      <c r="AH61" s="185">
        <v>503538.94</v>
      </c>
      <c r="AI61" s="185">
        <v>563963.6128</v>
      </c>
      <c r="AJ61" s="186">
        <v>0</v>
      </c>
      <c r="AK61" s="186">
        <v>0</v>
      </c>
      <c r="AL61" s="186">
        <v>0</v>
      </c>
      <c r="AM61" s="186">
        <v>0</v>
      </c>
      <c r="AN61" s="186">
        <v>0</v>
      </c>
      <c r="AO61" s="186">
        <v>0</v>
      </c>
      <c r="AP61" s="186">
        <v>0</v>
      </c>
      <c r="AQ61" s="186">
        <v>0</v>
      </c>
      <c r="AR61" s="186">
        <v>0</v>
      </c>
      <c r="AS61" s="186">
        <v>0</v>
      </c>
      <c r="AT61" s="186">
        <v>0</v>
      </c>
      <c r="AU61" s="186">
        <v>0</v>
      </c>
      <c r="AV61" s="186">
        <f t="shared" si="38"/>
        <v>1.6</v>
      </c>
      <c r="AW61" s="185">
        <f t="shared" si="33"/>
        <v>802641.07000000007</v>
      </c>
      <c r="AX61" s="185">
        <f t="shared" si="28"/>
        <v>898957.99840000016</v>
      </c>
      <c r="AY61" s="158" t="s">
        <v>203</v>
      </c>
      <c r="AZ61" s="183"/>
      <c r="BA61" s="183"/>
      <c r="BB61" s="195"/>
      <c r="BC61" s="193" t="s">
        <v>421</v>
      </c>
      <c r="BD61" s="193" t="s">
        <v>421</v>
      </c>
      <c r="BE61" s="195"/>
      <c r="BF61" s="195"/>
      <c r="BG61" s="195"/>
      <c r="BH61" s="195"/>
      <c r="BI61" s="195"/>
      <c r="BJ61" s="87"/>
      <c r="BK61" s="32" t="s">
        <v>653</v>
      </c>
    </row>
    <row r="62" spans="1:63" s="164" customFormat="1" ht="12.95" customHeight="1" x14ac:dyDescent="0.25">
      <c r="A62" s="66" t="s">
        <v>405</v>
      </c>
      <c r="B62" s="72"/>
      <c r="C62" s="189" t="s">
        <v>473</v>
      </c>
      <c r="D62" s="72"/>
      <c r="E62" s="211"/>
      <c r="F62" s="68" t="s">
        <v>411</v>
      </c>
      <c r="G62" s="68" t="s">
        <v>407</v>
      </c>
      <c r="H62" s="12" t="s">
        <v>412</v>
      </c>
      <c r="I62" s="25" t="s">
        <v>143</v>
      </c>
      <c r="J62" s="1" t="s">
        <v>149</v>
      </c>
      <c r="K62" s="25" t="s">
        <v>196</v>
      </c>
      <c r="L62" s="24">
        <v>30</v>
      </c>
      <c r="M62" s="69" t="s">
        <v>197</v>
      </c>
      <c r="N62" s="70" t="s">
        <v>365</v>
      </c>
      <c r="O62" s="24" t="s">
        <v>126</v>
      </c>
      <c r="P62" s="25" t="s">
        <v>125</v>
      </c>
      <c r="Q62" s="24" t="s">
        <v>122</v>
      </c>
      <c r="R62" s="25" t="s">
        <v>200</v>
      </c>
      <c r="S62" s="25" t="s">
        <v>201</v>
      </c>
      <c r="T62" s="24"/>
      <c r="U62" s="24" t="s">
        <v>398</v>
      </c>
      <c r="V62" s="24" t="s">
        <v>146</v>
      </c>
      <c r="W62" s="9">
        <v>30</v>
      </c>
      <c r="X62" s="9">
        <v>60</v>
      </c>
      <c r="Y62" s="16">
        <v>10</v>
      </c>
      <c r="Z62" s="86" t="s">
        <v>409</v>
      </c>
      <c r="AA62" s="5" t="s">
        <v>138</v>
      </c>
      <c r="AB62" s="71">
        <v>0.25</v>
      </c>
      <c r="AC62" s="190">
        <v>7223406.04</v>
      </c>
      <c r="AD62" s="71">
        <f t="shared" si="34"/>
        <v>1805851.51</v>
      </c>
      <c r="AE62" s="71">
        <f t="shared" si="35"/>
        <v>2022553.6912000002</v>
      </c>
      <c r="AF62" s="71">
        <v>0.25</v>
      </c>
      <c r="AG62" s="190">
        <v>7223406.04</v>
      </c>
      <c r="AH62" s="71">
        <f t="shared" si="36"/>
        <v>1805851.51</v>
      </c>
      <c r="AI62" s="71">
        <f t="shared" si="37"/>
        <v>2022553.6912000002</v>
      </c>
      <c r="AJ62" s="19">
        <v>0</v>
      </c>
      <c r="AK62" s="19">
        <v>0</v>
      </c>
      <c r="AL62" s="19">
        <v>0</v>
      </c>
      <c r="AM62" s="19">
        <v>0</v>
      </c>
      <c r="AN62" s="19">
        <v>0</v>
      </c>
      <c r="AO62" s="19">
        <v>0</v>
      </c>
      <c r="AP62" s="19">
        <v>0</v>
      </c>
      <c r="AQ62" s="19">
        <v>0</v>
      </c>
      <c r="AR62" s="19">
        <v>0</v>
      </c>
      <c r="AS62" s="19">
        <v>0</v>
      </c>
      <c r="AT62" s="19">
        <v>0</v>
      </c>
      <c r="AU62" s="19">
        <v>0</v>
      </c>
      <c r="AV62" s="64">
        <f t="shared" si="38"/>
        <v>0.5</v>
      </c>
      <c r="AW62" s="41">
        <v>0</v>
      </c>
      <c r="AX62" s="41">
        <f t="shared" si="28"/>
        <v>0</v>
      </c>
      <c r="AY62" s="4" t="s">
        <v>203</v>
      </c>
      <c r="AZ62" s="25"/>
      <c r="BA62" s="25"/>
      <c r="BB62" s="44"/>
      <c r="BC62" s="12" t="s">
        <v>422</v>
      </c>
      <c r="BD62" s="12" t="s">
        <v>422</v>
      </c>
      <c r="BE62" s="44"/>
      <c r="BF62" s="44"/>
      <c r="BG62" s="44"/>
      <c r="BH62" s="44"/>
      <c r="BI62" s="44"/>
      <c r="BJ62" s="87"/>
      <c r="BK62" s="87"/>
    </row>
    <row r="63" spans="1:63" s="164" customFormat="1" ht="12.95" customHeight="1" x14ac:dyDescent="0.25">
      <c r="A63" s="66" t="s">
        <v>405</v>
      </c>
      <c r="B63" s="111"/>
      <c r="C63" s="191" t="s">
        <v>556</v>
      </c>
      <c r="D63" s="111"/>
      <c r="E63" s="211"/>
      <c r="F63" s="68" t="s">
        <v>411</v>
      </c>
      <c r="G63" s="68" t="s">
        <v>407</v>
      </c>
      <c r="H63" s="12" t="s">
        <v>412</v>
      </c>
      <c r="I63" s="25" t="s">
        <v>143</v>
      </c>
      <c r="J63" s="1" t="s">
        <v>149</v>
      </c>
      <c r="K63" s="25" t="s">
        <v>196</v>
      </c>
      <c r="L63" s="24">
        <v>30</v>
      </c>
      <c r="M63" s="69" t="s">
        <v>197</v>
      </c>
      <c r="N63" s="70" t="s">
        <v>365</v>
      </c>
      <c r="O63" s="1" t="s">
        <v>166</v>
      </c>
      <c r="P63" s="25" t="s">
        <v>125</v>
      </c>
      <c r="Q63" s="24" t="s">
        <v>122</v>
      </c>
      <c r="R63" s="25" t="s">
        <v>200</v>
      </c>
      <c r="S63" s="25" t="s">
        <v>201</v>
      </c>
      <c r="T63" s="24"/>
      <c r="U63" s="24" t="s">
        <v>398</v>
      </c>
      <c r="V63" s="24" t="s">
        <v>146</v>
      </c>
      <c r="W63" s="9">
        <v>30</v>
      </c>
      <c r="X63" s="9">
        <v>60</v>
      </c>
      <c r="Y63" s="16">
        <v>10</v>
      </c>
      <c r="Z63" s="86" t="s">
        <v>409</v>
      </c>
      <c r="AA63" s="5" t="s">
        <v>138</v>
      </c>
      <c r="AB63" s="102">
        <v>0.25</v>
      </c>
      <c r="AC63" s="192">
        <v>7223406.04</v>
      </c>
      <c r="AD63" s="103">
        <f t="shared" ref="AD63" si="51">AB63*AC63</f>
        <v>1805851.51</v>
      </c>
      <c r="AE63" s="103">
        <f t="shared" si="35"/>
        <v>2022553.6912000002</v>
      </c>
      <c r="AF63" s="104">
        <v>0.25</v>
      </c>
      <c r="AG63" s="192">
        <v>7223406.04</v>
      </c>
      <c r="AH63" s="103">
        <f t="shared" ref="AH63" si="52">AF63*AG63</f>
        <v>1805851.51</v>
      </c>
      <c r="AI63" s="103">
        <f t="shared" si="37"/>
        <v>2022553.6912000002</v>
      </c>
      <c r="AJ63" s="105">
        <v>0</v>
      </c>
      <c r="AK63" s="105">
        <v>0</v>
      </c>
      <c r="AL63" s="105">
        <v>0</v>
      </c>
      <c r="AM63" s="105">
        <v>0</v>
      </c>
      <c r="AN63" s="105">
        <v>0</v>
      </c>
      <c r="AO63" s="105">
        <v>0</v>
      </c>
      <c r="AP63" s="105">
        <v>0</v>
      </c>
      <c r="AQ63" s="105">
        <v>0</v>
      </c>
      <c r="AR63" s="105">
        <v>0</v>
      </c>
      <c r="AS63" s="105">
        <v>0</v>
      </c>
      <c r="AT63" s="105">
        <v>0</v>
      </c>
      <c r="AU63" s="105">
        <v>0</v>
      </c>
      <c r="AV63" s="106">
        <f t="shared" si="38"/>
        <v>0.5</v>
      </c>
      <c r="AW63" s="41">
        <v>0</v>
      </c>
      <c r="AX63" s="41">
        <f t="shared" si="28"/>
        <v>0</v>
      </c>
      <c r="AY63" s="107" t="s">
        <v>203</v>
      </c>
      <c r="AZ63" s="108"/>
      <c r="BA63" s="108"/>
      <c r="BB63" s="110"/>
      <c r="BC63" s="109" t="s">
        <v>422</v>
      </c>
      <c r="BD63" s="109" t="s">
        <v>422</v>
      </c>
      <c r="BE63" s="110"/>
      <c r="BF63" s="110"/>
      <c r="BG63" s="110"/>
      <c r="BH63" s="110"/>
      <c r="BI63" s="110"/>
      <c r="BJ63" s="87"/>
      <c r="BK63" s="27">
        <v>14</v>
      </c>
    </row>
    <row r="64" spans="1:63" s="187" customFormat="1" ht="12.95" customHeight="1" x14ac:dyDescent="0.25">
      <c r="A64" s="182" t="s">
        <v>405</v>
      </c>
      <c r="B64" s="158">
        <v>210000063</v>
      </c>
      <c r="C64" s="158" t="s">
        <v>664</v>
      </c>
      <c r="D64" s="158"/>
      <c r="E64" s="212"/>
      <c r="F64" s="193" t="s">
        <v>411</v>
      </c>
      <c r="G64" s="193" t="s">
        <v>407</v>
      </c>
      <c r="H64" s="193" t="s">
        <v>412</v>
      </c>
      <c r="I64" s="183" t="s">
        <v>143</v>
      </c>
      <c r="J64" s="152" t="s">
        <v>149</v>
      </c>
      <c r="K64" s="183" t="s">
        <v>196</v>
      </c>
      <c r="L64" s="182">
        <v>30</v>
      </c>
      <c r="M64" s="153" t="s">
        <v>197</v>
      </c>
      <c r="N64" s="194" t="s">
        <v>365</v>
      </c>
      <c r="O64" s="152" t="s">
        <v>166</v>
      </c>
      <c r="P64" s="183" t="s">
        <v>125</v>
      </c>
      <c r="Q64" s="182" t="s">
        <v>122</v>
      </c>
      <c r="R64" s="183" t="s">
        <v>200</v>
      </c>
      <c r="S64" s="183" t="s">
        <v>201</v>
      </c>
      <c r="T64" s="182"/>
      <c r="U64" s="182" t="s">
        <v>398</v>
      </c>
      <c r="V64" s="182" t="s">
        <v>146</v>
      </c>
      <c r="W64" s="193">
        <v>30</v>
      </c>
      <c r="X64" s="193">
        <v>60</v>
      </c>
      <c r="Y64" s="156">
        <v>10</v>
      </c>
      <c r="Z64" s="196" t="s">
        <v>409</v>
      </c>
      <c r="AA64" s="181" t="s">
        <v>138</v>
      </c>
      <c r="AB64" s="185">
        <v>0.25</v>
      </c>
      <c r="AC64" s="197">
        <v>7151171.9699999997</v>
      </c>
      <c r="AD64" s="185">
        <v>1787792.9924999999</v>
      </c>
      <c r="AE64" s="185">
        <v>2002328.1516000002</v>
      </c>
      <c r="AF64" s="185">
        <v>0.25</v>
      </c>
      <c r="AG64" s="185">
        <v>5655193.8399999999</v>
      </c>
      <c r="AH64" s="185">
        <v>1413798.46</v>
      </c>
      <c r="AI64" s="185">
        <v>1583454.2752</v>
      </c>
      <c r="AJ64" s="186">
        <v>0</v>
      </c>
      <c r="AK64" s="186">
        <v>0</v>
      </c>
      <c r="AL64" s="186">
        <v>0</v>
      </c>
      <c r="AM64" s="186">
        <v>0</v>
      </c>
      <c r="AN64" s="186">
        <v>0</v>
      </c>
      <c r="AO64" s="186">
        <v>0</v>
      </c>
      <c r="AP64" s="186">
        <v>0</v>
      </c>
      <c r="AQ64" s="186">
        <v>0</v>
      </c>
      <c r="AR64" s="186">
        <v>0</v>
      </c>
      <c r="AS64" s="186">
        <v>0</v>
      </c>
      <c r="AT64" s="186">
        <v>0</v>
      </c>
      <c r="AU64" s="186">
        <v>0</v>
      </c>
      <c r="AV64" s="186">
        <f t="shared" si="38"/>
        <v>0.5</v>
      </c>
      <c r="AW64" s="185">
        <f t="shared" si="33"/>
        <v>3201591.4524999997</v>
      </c>
      <c r="AX64" s="185">
        <f t="shared" si="28"/>
        <v>3585782.4268</v>
      </c>
      <c r="AY64" s="158" t="s">
        <v>203</v>
      </c>
      <c r="AZ64" s="183"/>
      <c r="BA64" s="183"/>
      <c r="BB64" s="195"/>
      <c r="BC64" s="193" t="s">
        <v>422</v>
      </c>
      <c r="BD64" s="193" t="s">
        <v>422</v>
      </c>
      <c r="BE64" s="195"/>
      <c r="BF64" s="195"/>
      <c r="BG64" s="195"/>
      <c r="BH64" s="195"/>
      <c r="BI64" s="195"/>
      <c r="BJ64" s="87"/>
      <c r="BK64" s="32" t="s">
        <v>653</v>
      </c>
    </row>
    <row r="65" spans="1:63" s="164" customFormat="1" ht="12.95" customHeight="1" x14ac:dyDescent="0.25">
      <c r="A65" s="66" t="s">
        <v>405</v>
      </c>
      <c r="B65" s="72"/>
      <c r="C65" s="189" t="s">
        <v>474</v>
      </c>
      <c r="D65" s="72"/>
      <c r="E65" s="211"/>
      <c r="F65" s="68" t="s">
        <v>411</v>
      </c>
      <c r="G65" s="68" t="s">
        <v>407</v>
      </c>
      <c r="H65" s="12" t="s">
        <v>412</v>
      </c>
      <c r="I65" s="25" t="s">
        <v>143</v>
      </c>
      <c r="J65" s="1" t="s">
        <v>149</v>
      </c>
      <c r="K65" s="25" t="s">
        <v>196</v>
      </c>
      <c r="L65" s="24">
        <v>30</v>
      </c>
      <c r="M65" s="69" t="s">
        <v>197</v>
      </c>
      <c r="N65" s="70" t="s">
        <v>365</v>
      </c>
      <c r="O65" s="24" t="s">
        <v>126</v>
      </c>
      <c r="P65" s="25" t="s">
        <v>125</v>
      </c>
      <c r="Q65" s="24" t="s">
        <v>122</v>
      </c>
      <c r="R65" s="25" t="s">
        <v>200</v>
      </c>
      <c r="S65" s="25" t="s">
        <v>201</v>
      </c>
      <c r="T65" s="24"/>
      <c r="U65" s="24" t="s">
        <v>398</v>
      </c>
      <c r="V65" s="24" t="s">
        <v>146</v>
      </c>
      <c r="W65" s="9">
        <v>30</v>
      </c>
      <c r="X65" s="9">
        <v>60</v>
      </c>
      <c r="Y65" s="16">
        <v>10</v>
      </c>
      <c r="Z65" s="86" t="s">
        <v>409</v>
      </c>
      <c r="AA65" s="5" t="s">
        <v>138</v>
      </c>
      <c r="AB65" s="71">
        <v>1.1100000000000001</v>
      </c>
      <c r="AC65" s="190">
        <v>752025.34</v>
      </c>
      <c r="AD65" s="71">
        <f t="shared" si="34"/>
        <v>834748.1274</v>
      </c>
      <c r="AE65" s="71">
        <f t="shared" si="35"/>
        <v>934917.90268800012</v>
      </c>
      <c r="AF65" s="71">
        <v>1.1100000000000001</v>
      </c>
      <c r="AG65" s="190">
        <v>752025.34</v>
      </c>
      <c r="AH65" s="71">
        <f t="shared" si="36"/>
        <v>834748.1274</v>
      </c>
      <c r="AI65" s="71">
        <f t="shared" si="37"/>
        <v>934917.90268800012</v>
      </c>
      <c r="AJ65" s="19">
        <v>0</v>
      </c>
      <c r="AK65" s="19">
        <v>0</v>
      </c>
      <c r="AL65" s="19">
        <v>0</v>
      </c>
      <c r="AM65" s="19">
        <v>0</v>
      </c>
      <c r="AN65" s="19">
        <v>0</v>
      </c>
      <c r="AO65" s="19">
        <v>0</v>
      </c>
      <c r="AP65" s="19">
        <v>0</v>
      </c>
      <c r="AQ65" s="19">
        <v>0</v>
      </c>
      <c r="AR65" s="19">
        <v>0</v>
      </c>
      <c r="AS65" s="19">
        <v>0</v>
      </c>
      <c r="AT65" s="19">
        <v>0</v>
      </c>
      <c r="AU65" s="19">
        <v>0</v>
      </c>
      <c r="AV65" s="64">
        <f t="shared" si="38"/>
        <v>2.2200000000000002</v>
      </c>
      <c r="AW65" s="41">
        <v>0</v>
      </c>
      <c r="AX65" s="41">
        <f t="shared" si="28"/>
        <v>0</v>
      </c>
      <c r="AY65" s="4" t="s">
        <v>203</v>
      </c>
      <c r="AZ65" s="25"/>
      <c r="BA65" s="25"/>
      <c r="BB65" s="44"/>
      <c r="BC65" s="12" t="s">
        <v>423</v>
      </c>
      <c r="BD65" s="12" t="s">
        <v>423</v>
      </c>
      <c r="BE65" s="44"/>
      <c r="BF65" s="44"/>
      <c r="BG65" s="44"/>
      <c r="BH65" s="44"/>
      <c r="BI65" s="44"/>
      <c r="BJ65" s="87"/>
      <c r="BK65" s="87"/>
    </row>
    <row r="66" spans="1:63" s="164" customFormat="1" ht="12.95" customHeight="1" x14ac:dyDescent="0.25">
      <c r="A66" s="66" t="s">
        <v>405</v>
      </c>
      <c r="B66" s="111"/>
      <c r="C66" s="191" t="s">
        <v>557</v>
      </c>
      <c r="D66" s="111"/>
      <c r="E66" s="211"/>
      <c r="F66" s="68" t="s">
        <v>411</v>
      </c>
      <c r="G66" s="68" t="s">
        <v>407</v>
      </c>
      <c r="H66" s="12" t="s">
        <v>412</v>
      </c>
      <c r="I66" s="25" t="s">
        <v>143</v>
      </c>
      <c r="J66" s="1" t="s">
        <v>149</v>
      </c>
      <c r="K66" s="25" t="s">
        <v>196</v>
      </c>
      <c r="L66" s="24">
        <v>30</v>
      </c>
      <c r="M66" s="69" t="s">
        <v>197</v>
      </c>
      <c r="N66" s="70" t="s">
        <v>365</v>
      </c>
      <c r="O66" s="1" t="s">
        <v>166</v>
      </c>
      <c r="P66" s="25" t="s">
        <v>125</v>
      </c>
      <c r="Q66" s="24" t="s">
        <v>122</v>
      </c>
      <c r="R66" s="25" t="s">
        <v>200</v>
      </c>
      <c r="S66" s="25" t="s">
        <v>201</v>
      </c>
      <c r="T66" s="24"/>
      <c r="U66" s="24" t="s">
        <v>398</v>
      </c>
      <c r="V66" s="24" t="s">
        <v>146</v>
      </c>
      <c r="W66" s="9">
        <v>30</v>
      </c>
      <c r="X66" s="9">
        <v>60</v>
      </c>
      <c r="Y66" s="16">
        <v>10</v>
      </c>
      <c r="Z66" s="86" t="s">
        <v>409</v>
      </c>
      <c r="AA66" s="5" t="s">
        <v>138</v>
      </c>
      <c r="AB66" s="102">
        <v>1.1100000000000001</v>
      </c>
      <c r="AC66" s="192">
        <v>752025.34</v>
      </c>
      <c r="AD66" s="103">
        <f t="shared" ref="AD66" si="53">AB66*AC66</f>
        <v>834748.1274</v>
      </c>
      <c r="AE66" s="103">
        <f t="shared" si="35"/>
        <v>934917.90268800012</v>
      </c>
      <c r="AF66" s="104">
        <v>1.1100000000000001</v>
      </c>
      <c r="AG66" s="192">
        <v>752025.34</v>
      </c>
      <c r="AH66" s="103">
        <f t="shared" ref="AH66" si="54">AF66*AG66</f>
        <v>834748.1274</v>
      </c>
      <c r="AI66" s="103">
        <f t="shared" si="37"/>
        <v>934917.90268800012</v>
      </c>
      <c r="AJ66" s="105">
        <v>0</v>
      </c>
      <c r="AK66" s="105">
        <v>0</v>
      </c>
      <c r="AL66" s="105">
        <v>0</v>
      </c>
      <c r="AM66" s="105">
        <v>0</v>
      </c>
      <c r="AN66" s="105">
        <v>0</v>
      </c>
      <c r="AO66" s="105">
        <v>0</v>
      </c>
      <c r="AP66" s="105">
        <v>0</v>
      </c>
      <c r="AQ66" s="105">
        <v>0</v>
      </c>
      <c r="AR66" s="105">
        <v>0</v>
      </c>
      <c r="AS66" s="105">
        <v>0</v>
      </c>
      <c r="AT66" s="105">
        <v>0</v>
      </c>
      <c r="AU66" s="105">
        <v>0</v>
      </c>
      <c r="AV66" s="106">
        <f t="shared" si="38"/>
        <v>2.2200000000000002</v>
      </c>
      <c r="AW66" s="41">
        <v>0</v>
      </c>
      <c r="AX66" s="41">
        <f t="shared" si="28"/>
        <v>0</v>
      </c>
      <c r="AY66" s="107" t="s">
        <v>203</v>
      </c>
      <c r="AZ66" s="108"/>
      <c r="BA66" s="108"/>
      <c r="BB66" s="110"/>
      <c r="BC66" s="109" t="s">
        <v>423</v>
      </c>
      <c r="BD66" s="109" t="s">
        <v>423</v>
      </c>
      <c r="BE66" s="110"/>
      <c r="BF66" s="110"/>
      <c r="BG66" s="110"/>
      <c r="BH66" s="110"/>
      <c r="BI66" s="110"/>
      <c r="BJ66" s="87"/>
      <c r="BK66" s="27">
        <v>14</v>
      </c>
    </row>
    <row r="67" spans="1:63" s="187" customFormat="1" ht="12.95" customHeight="1" x14ac:dyDescent="0.25">
      <c r="A67" s="182" t="s">
        <v>405</v>
      </c>
      <c r="B67" s="158">
        <v>210000064</v>
      </c>
      <c r="C67" s="158" t="s">
        <v>665</v>
      </c>
      <c r="D67" s="158"/>
      <c r="E67" s="212"/>
      <c r="F67" s="193" t="s">
        <v>411</v>
      </c>
      <c r="G67" s="193" t="s">
        <v>407</v>
      </c>
      <c r="H67" s="193" t="s">
        <v>412</v>
      </c>
      <c r="I67" s="183" t="s">
        <v>143</v>
      </c>
      <c r="J67" s="152" t="s">
        <v>149</v>
      </c>
      <c r="K67" s="183" t="s">
        <v>196</v>
      </c>
      <c r="L67" s="182">
        <v>30</v>
      </c>
      <c r="M67" s="153" t="s">
        <v>197</v>
      </c>
      <c r="N67" s="194" t="s">
        <v>365</v>
      </c>
      <c r="O67" s="152" t="s">
        <v>166</v>
      </c>
      <c r="P67" s="183" t="s">
        <v>125</v>
      </c>
      <c r="Q67" s="182" t="s">
        <v>122</v>
      </c>
      <c r="R67" s="183" t="s">
        <v>200</v>
      </c>
      <c r="S67" s="183" t="s">
        <v>201</v>
      </c>
      <c r="T67" s="182"/>
      <c r="U67" s="182" t="s">
        <v>398</v>
      </c>
      <c r="V67" s="182" t="s">
        <v>146</v>
      </c>
      <c r="W67" s="193">
        <v>30</v>
      </c>
      <c r="X67" s="193">
        <v>60</v>
      </c>
      <c r="Y67" s="156">
        <v>10</v>
      </c>
      <c r="Z67" s="196" t="s">
        <v>409</v>
      </c>
      <c r="AA67" s="181" t="s">
        <v>138</v>
      </c>
      <c r="AB67" s="185">
        <v>0.61</v>
      </c>
      <c r="AC67" s="197">
        <v>744505.08</v>
      </c>
      <c r="AD67" s="185">
        <v>454148.09879999998</v>
      </c>
      <c r="AE67" s="185">
        <v>508645.87065600004</v>
      </c>
      <c r="AF67" s="185">
        <v>1.1100000000000001</v>
      </c>
      <c r="AG67" s="185">
        <v>752025.34</v>
      </c>
      <c r="AH67" s="185">
        <v>834748.1274</v>
      </c>
      <c r="AI67" s="185">
        <v>934917.90268800012</v>
      </c>
      <c r="AJ67" s="186">
        <v>0</v>
      </c>
      <c r="AK67" s="186">
        <v>0</v>
      </c>
      <c r="AL67" s="186">
        <v>0</v>
      </c>
      <c r="AM67" s="186">
        <v>0</v>
      </c>
      <c r="AN67" s="186">
        <v>0</v>
      </c>
      <c r="AO67" s="186">
        <v>0</v>
      </c>
      <c r="AP67" s="186">
        <v>0</v>
      </c>
      <c r="AQ67" s="186">
        <v>0</v>
      </c>
      <c r="AR67" s="186">
        <v>0</v>
      </c>
      <c r="AS67" s="186">
        <v>0</v>
      </c>
      <c r="AT67" s="186">
        <v>0</v>
      </c>
      <c r="AU67" s="186">
        <v>0</v>
      </c>
      <c r="AV67" s="186">
        <f t="shared" si="38"/>
        <v>1.7200000000000002</v>
      </c>
      <c r="AW67" s="185">
        <f t="shared" si="33"/>
        <v>1288896.2261999999</v>
      </c>
      <c r="AX67" s="185">
        <f t="shared" si="28"/>
        <v>1443563.7733440001</v>
      </c>
      <c r="AY67" s="158" t="s">
        <v>203</v>
      </c>
      <c r="AZ67" s="183"/>
      <c r="BA67" s="183"/>
      <c r="BB67" s="195"/>
      <c r="BC67" s="193" t="s">
        <v>423</v>
      </c>
      <c r="BD67" s="193" t="s">
        <v>423</v>
      </c>
      <c r="BE67" s="195"/>
      <c r="BF67" s="195"/>
      <c r="BG67" s="195"/>
      <c r="BH67" s="195"/>
      <c r="BI67" s="195"/>
      <c r="BJ67" s="87"/>
      <c r="BK67" s="32" t="s">
        <v>653</v>
      </c>
    </row>
    <row r="68" spans="1:63" s="164" customFormat="1" ht="12.95" customHeight="1" x14ac:dyDescent="0.25">
      <c r="A68" s="66" t="s">
        <v>405</v>
      </c>
      <c r="B68" s="72"/>
      <c r="C68" s="189" t="s">
        <v>475</v>
      </c>
      <c r="D68" s="72"/>
      <c r="E68" s="211"/>
      <c r="F68" s="68" t="s">
        <v>411</v>
      </c>
      <c r="G68" s="68" t="s">
        <v>407</v>
      </c>
      <c r="H68" s="12" t="s">
        <v>412</v>
      </c>
      <c r="I68" s="25" t="s">
        <v>143</v>
      </c>
      <c r="J68" s="1" t="s">
        <v>149</v>
      </c>
      <c r="K68" s="25" t="s">
        <v>196</v>
      </c>
      <c r="L68" s="24">
        <v>30</v>
      </c>
      <c r="M68" s="69" t="s">
        <v>197</v>
      </c>
      <c r="N68" s="70" t="s">
        <v>365</v>
      </c>
      <c r="O68" s="24" t="s">
        <v>126</v>
      </c>
      <c r="P68" s="25" t="s">
        <v>125</v>
      </c>
      <c r="Q68" s="24" t="s">
        <v>122</v>
      </c>
      <c r="R68" s="25" t="s">
        <v>200</v>
      </c>
      <c r="S68" s="25" t="s">
        <v>201</v>
      </c>
      <c r="T68" s="24"/>
      <c r="U68" s="24" t="s">
        <v>398</v>
      </c>
      <c r="V68" s="24" t="s">
        <v>146</v>
      </c>
      <c r="W68" s="9">
        <v>30</v>
      </c>
      <c r="X68" s="9">
        <v>60</v>
      </c>
      <c r="Y68" s="16">
        <v>10</v>
      </c>
      <c r="Z68" s="86" t="s">
        <v>409</v>
      </c>
      <c r="AA68" s="5" t="s">
        <v>138</v>
      </c>
      <c r="AB68" s="71">
        <v>1.05</v>
      </c>
      <c r="AC68" s="190">
        <v>1782779.54</v>
      </c>
      <c r="AD68" s="71">
        <f t="shared" si="34"/>
        <v>1871918.5170000002</v>
      </c>
      <c r="AE68" s="71">
        <f t="shared" si="35"/>
        <v>2096548.7390400004</v>
      </c>
      <c r="AF68" s="71">
        <v>1.05</v>
      </c>
      <c r="AG68" s="190">
        <v>1782779.54</v>
      </c>
      <c r="AH68" s="71">
        <f t="shared" si="36"/>
        <v>1871918.5170000002</v>
      </c>
      <c r="AI68" s="71">
        <f t="shared" si="37"/>
        <v>2096548.7390400004</v>
      </c>
      <c r="AJ68" s="19">
        <v>0</v>
      </c>
      <c r="AK68" s="19">
        <v>0</v>
      </c>
      <c r="AL68" s="19">
        <v>0</v>
      </c>
      <c r="AM68" s="19">
        <v>0</v>
      </c>
      <c r="AN68" s="19">
        <v>0</v>
      </c>
      <c r="AO68" s="19">
        <v>0</v>
      </c>
      <c r="AP68" s="19">
        <v>0</v>
      </c>
      <c r="AQ68" s="19">
        <v>0</v>
      </c>
      <c r="AR68" s="19">
        <v>0</v>
      </c>
      <c r="AS68" s="19">
        <v>0</v>
      </c>
      <c r="AT68" s="19">
        <v>0</v>
      </c>
      <c r="AU68" s="19">
        <v>0</v>
      </c>
      <c r="AV68" s="64">
        <f t="shared" si="38"/>
        <v>2.1</v>
      </c>
      <c r="AW68" s="41">
        <v>0</v>
      </c>
      <c r="AX68" s="41">
        <f t="shared" si="28"/>
        <v>0</v>
      </c>
      <c r="AY68" s="4" t="s">
        <v>203</v>
      </c>
      <c r="AZ68" s="25"/>
      <c r="BA68" s="25"/>
      <c r="BB68" s="44"/>
      <c r="BC68" s="12" t="s">
        <v>424</v>
      </c>
      <c r="BD68" s="12" t="s">
        <v>424</v>
      </c>
      <c r="BE68" s="44"/>
      <c r="BF68" s="44"/>
      <c r="BG68" s="44"/>
      <c r="BH68" s="44"/>
      <c r="BI68" s="44"/>
      <c r="BJ68" s="87"/>
      <c r="BK68" s="87"/>
    </row>
    <row r="69" spans="1:63" s="164" customFormat="1" ht="12.95" customHeight="1" x14ac:dyDescent="0.25">
      <c r="A69" s="66" t="s">
        <v>405</v>
      </c>
      <c r="B69" s="111"/>
      <c r="C69" s="191" t="s">
        <v>558</v>
      </c>
      <c r="D69" s="111"/>
      <c r="E69" s="211"/>
      <c r="F69" s="68" t="s">
        <v>411</v>
      </c>
      <c r="G69" s="68" t="s">
        <v>407</v>
      </c>
      <c r="H69" s="12" t="s">
        <v>412</v>
      </c>
      <c r="I69" s="25" t="s">
        <v>143</v>
      </c>
      <c r="J69" s="1" t="s">
        <v>149</v>
      </c>
      <c r="K69" s="25" t="s">
        <v>196</v>
      </c>
      <c r="L69" s="24">
        <v>30</v>
      </c>
      <c r="M69" s="69" t="s">
        <v>197</v>
      </c>
      <c r="N69" s="70" t="s">
        <v>365</v>
      </c>
      <c r="O69" s="1" t="s">
        <v>166</v>
      </c>
      <c r="P69" s="25" t="s">
        <v>125</v>
      </c>
      <c r="Q69" s="24" t="s">
        <v>122</v>
      </c>
      <c r="R69" s="25" t="s">
        <v>200</v>
      </c>
      <c r="S69" s="25" t="s">
        <v>201</v>
      </c>
      <c r="T69" s="24"/>
      <c r="U69" s="24" t="s">
        <v>398</v>
      </c>
      <c r="V69" s="24" t="s">
        <v>146</v>
      </c>
      <c r="W69" s="9">
        <v>30</v>
      </c>
      <c r="X69" s="9">
        <v>60</v>
      </c>
      <c r="Y69" s="16">
        <v>10</v>
      </c>
      <c r="Z69" s="86" t="s">
        <v>409</v>
      </c>
      <c r="AA69" s="5" t="s">
        <v>138</v>
      </c>
      <c r="AB69" s="102">
        <v>1.05</v>
      </c>
      <c r="AC69" s="192">
        <v>1782779.54</v>
      </c>
      <c r="AD69" s="103">
        <f t="shared" ref="AD69" si="55">AB69*AC69</f>
        <v>1871918.5170000002</v>
      </c>
      <c r="AE69" s="103">
        <f t="shared" si="35"/>
        <v>2096548.7390400004</v>
      </c>
      <c r="AF69" s="104">
        <v>1.05</v>
      </c>
      <c r="AG69" s="192">
        <v>1782779.54</v>
      </c>
      <c r="AH69" s="103">
        <f t="shared" ref="AH69" si="56">AF69*AG69</f>
        <v>1871918.5170000002</v>
      </c>
      <c r="AI69" s="103">
        <f t="shared" si="37"/>
        <v>2096548.7390400004</v>
      </c>
      <c r="AJ69" s="105">
        <v>0</v>
      </c>
      <c r="AK69" s="105">
        <v>0</v>
      </c>
      <c r="AL69" s="105">
        <v>0</v>
      </c>
      <c r="AM69" s="105">
        <v>0</v>
      </c>
      <c r="AN69" s="105">
        <v>0</v>
      </c>
      <c r="AO69" s="105">
        <v>0</v>
      </c>
      <c r="AP69" s="105">
        <v>0</v>
      </c>
      <c r="AQ69" s="105">
        <v>0</v>
      </c>
      <c r="AR69" s="105">
        <v>0</v>
      </c>
      <c r="AS69" s="105">
        <v>0</v>
      </c>
      <c r="AT69" s="105">
        <v>0</v>
      </c>
      <c r="AU69" s="105">
        <v>0</v>
      </c>
      <c r="AV69" s="106">
        <f t="shared" si="38"/>
        <v>2.1</v>
      </c>
      <c r="AW69" s="41">
        <v>0</v>
      </c>
      <c r="AX69" s="41">
        <f t="shared" si="28"/>
        <v>0</v>
      </c>
      <c r="AY69" s="107" t="s">
        <v>203</v>
      </c>
      <c r="AZ69" s="108"/>
      <c r="BA69" s="108"/>
      <c r="BB69" s="110"/>
      <c r="BC69" s="109" t="s">
        <v>424</v>
      </c>
      <c r="BD69" s="109" t="s">
        <v>424</v>
      </c>
      <c r="BE69" s="110"/>
      <c r="BF69" s="110"/>
      <c r="BG69" s="110"/>
      <c r="BH69" s="110"/>
      <c r="BI69" s="110"/>
      <c r="BJ69" s="87"/>
      <c r="BK69" s="27">
        <v>14</v>
      </c>
    </row>
    <row r="70" spans="1:63" s="187" customFormat="1" ht="12.95" customHeight="1" x14ac:dyDescent="0.25">
      <c r="A70" s="182" t="s">
        <v>405</v>
      </c>
      <c r="B70" s="158">
        <v>210000067</v>
      </c>
      <c r="C70" s="158" t="s">
        <v>666</v>
      </c>
      <c r="D70" s="158"/>
      <c r="E70" s="212"/>
      <c r="F70" s="193" t="s">
        <v>411</v>
      </c>
      <c r="G70" s="193" t="s">
        <v>407</v>
      </c>
      <c r="H70" s="193" t="s">
        <v>412</v>
      </c>
      <c r="I70" s="183" t="s">
        <v>143</v>
      </c>
      <c r="J70" s="152" t="s">
        <v>149</v>
      </c>
      <c r="K70" s="183" t="s">
        <v>196</v>
      </c>
      <c r="L70" s="182">
        <v>30</v>
      </c>
      <c r="M70" s="153" t="s">
        <v>197</v>
      </c>
      <c r="N70" s="194" t="s">
        <v>365</v>
      </c>
      <c r="O70" s="152" t="s">
        <v>166</v>
      </c>
      <c r="P70" s="183" t="s">
        <v>125</v>
      </c>
      <c r="Q70" s="182" t="s">
        <v>122</v>
      </c>
      <c r="R70" s="183" t="s">
        <v>200</v>
      </c>
      <c r="S70" s="183" t="s">
        <v>201</v>
      </c>
      <c r="T70" s="182"/>
      <c r="U70" s="182" t="s">
        <v>398</v>
      </c>
      <c r="V70" s="182" t="s">
        <v>146</v>
      </c>
      <c r="W70" s="193">
        <v>30</v>
      </c>
      <c r="X70" s="193">
        <v>60</v>
      </c>
      <c r="Y70" s="156">
        <v>10</v>
      </c>
      <c r="Z70" s="196" t="s">
        <v>409</v>
      </c>
      <c r="AA70" s="181" t="s">
        <v>138</v>
      </c>
      <c r="AB70" s="185">
        <v>0.26</v>
      </c>
      <c r="AC70" s="197">
        <v>1764951.74</v>
      </c>
      <c r="AD70" s="185">
        <v>458887.45240000001</v>
      </c>
      <c r="AE70" s="185">
        <v>513953.94668800005</v>
      </c>
      <c r="AF70" s="185">
        <v>1.05</v>
      </c>
      <c r="AG70" s="185">
        <v>1782779.54</v>
      </c>
      <c r="AH70" s="185">
        <v>1871918.5170000002</v>
      </c>
      <c r="AI70" s="185">
        <v>2096548.7390400004</v>
      </c>
      <c r="AJ70" s="186">
        <v>0</v>
      </c>
      <c r="AK70" s="186">
        <v>0</v>
      </c>
      <c r="AL70" s="186">
        <v>0</v>
      </c>
      <c r="AM70" s="186">
        <v>0</v>
      </c>
      <c r="AN70" s="186">
        <v>0</v>
      </c>
      <c r="AO70" s="186">
        <v>0</v>
      </c>
      <c r="AP70" s="186">
        <v>0</v>
      </c>
      <c r="AQ70" s="186">
        <v>0</v>
      </c>
      <c r="AR70" s="186">
        <v>0</v>
      </c>
      <c r="AS70" s="186">
        <v>0</v>
      </c>
      <c r="AT70" s="186">
        <v>0</v>
      </c>
      <c r="AU70" s="186">
        <v>0</v>
      </c>
      <c r="AV70" s="186">
        <f t="shared" si="38"/>
        <v>1.31</v>
      </c>
      <c r="AW70" s="185">
        <f t="shared" si="33"/>
        <v>2330805.9694000003</v>
      </c>
      <c r="AX70" s="185">
        <f t="shared" si="28"/>
        <v>2610502.6857280005</v>
      </c>
      <c r="AY70" s="158" t="s">
        <v>203</v>
      </c>
      <c r="AZ70" s="183"/>
      <c r="BA70" s="183"/>
      <c r="BB70" s="195"/>
      <c r="BC70" s="193" t="s">
        <v>424</v>
      </c>
      <c r="BD70" s="193" t="s">
        <v>424</v>
      </c>
      <c r="BE70" s="195"/>
      <c r="BF70" s="195"/>
      <c r="BG70" s="195"/>
      <c r="BH70" s="195"/>
      <c r="BI70" s="195"/>
      <c r="BJ70" s="87"/>
      <c r="BK70" s="32" t="s">
        <v>653</v>
      </c>
    </row>
    <row r="71" spans="1:63" s="164" customFormat="1" ht="12.95" customHeight="1" x14ac:dyDescent="0.25">
      <c r="A71" s="66" t="s">
        <v>405</v>
      </c>
      <c r="B71" s="72"/>
      <c r="C71" s="189" t="s">
        <v>476</v>
      </c>
      <c r="D71" s="72"/>
      <c r="E71" s="211"/>
      <c r="F71" s="68" t="s">
        <v>411</v>
      </c>
      <c r="G71" s="68" t="s">
        <v>407</v>
      </c>
      <c r="H71" s="12" t="s">
        <v>412</v>
      </c>
      <c r="I71" s="25" t="s">
        <v>143</v>
      </c>
      <c r="J71" s="1" t="s">
        <v>149</v>
      </c>
      <c r="K71" s="25" t="s">
        <v>196</v>
      </c>
      <c r="L71" s="24">
        <v>30</v>
      </c>
      <c r="M71" s="69" t="s">
        <v>197</v>
      </c>
      <c r="N71" s="70" t="s">
        <v>365</v>
      </c>
      <c r="O71" s="24" t="s">
        <v>126</v>
      </c>
      <c r="P71" s="25" t="s">
        <v>125</v>
      </c>
      <c r="Q71" s="24" t="s">
        <v>122</v>
      </c>
      <c r="R71" s="25" t="s">
        <v>200</v>
      </c>
      <c r="S71" s="25" t="s">
        <v>201</v>
      </c>
      <c r="T71" s="24"/>
      <c r="U71" s="24" t="s">
        <v>398</v>
      </c>
      <c r="V71" s="24" t="s">
        <v>146</v>
      </c>
      <c r="W71" s="9">
        <v>30</v>
      </c>
      <c r="X71" s="9">
        <v>60</v>
      </c>
      <c r="Y71" s="16">
        <v>10</v>
      </c>
      <c r="Z71" s="86" t="s">
        <v>409</v>
      </c>
      <c r="AA71" s="5" t="s">
        <v>138</v>
      </c>
      <c r="AB71" s="71">
        <v>0.88</v>
      </c>
      <c r="AC71" s="190">
        <v>1143376.07</v>
      </c>
      <c r="AD71" s="71">
        <f t="shared" si="34"/>
        <v>1006170.9416</v>
      </c>
      <c r="AE71" s="71">
        <f t="shared" si="35"/>
        <v>1126911.4545920002</v>
      </c>
      <c r="AF71" s="71">
        <v>0.88</v>
      </c>
      <c r="AG71" s="190">
        <v>1143376.07</v>
      </c>
      <c r="AH71" s="71">
        <f t="shared" si="36"/>
        <v>1006170.9416</v>
      </c>
      <c r="AI71" s="71">
        <f t="shared" si="37"/>
        <v>1126911.4545920002</v>
      </c>
      <c r="AJ71" s="19">
        <v>0</v>
      </c>
      <c r="AK71" s="19">
        <v>0</v>
      </c>
      <c r="AL71" s="19">
        <v>0</v>
      </c>
      <c r="AM71" s="19">
        <v>0</v>
      </c>
      <c r="AN71" s="19">
        <v>0</v>
      </c>
      <c r="AO71" s="19">
        <v>0</v>
      </c>
      <c r="AP71" s="19">
        <v>0</v>
      </c>
      <c r="AQ71" s="19">
        <v>0</v>
      </c>
      <c r="AR71" s="19">
        <v>0</v>
      </c>
      <c r="AS71" s="19">
        <v>0</v>
      </c>
      <c r="AT71" s="19">
        <v>0</v>
      </c>
      <c r="AU71" s="19">
        <v>0</v>
      </c>
      <c r="AV71" s="64">
        <f t="shared" si="38"/>
        <v>1.76</v>
      </c>
      <c r="AW71" s="41">
        <v>0</v>
      </c>
      <c r="AX71" s="41">
        <f t="shared" si="28"/>
        <v>0</v>
      </c>
      <c r="AY71" s="4" t="s">
        <v>203</v>
      </c>
      <c r="AZ71" s="25"/>
      <c r="BA71" s="25"/>
      <c r="BB71" s="44"/>
      <c r="BC71" s="12" t="s">
        <v>425</v>
      </c>
      <c r="BD71" s="12" t="s">
        <v>425</v>
      </c>
      <c r="BE71" s="44"/>
      <c r="BF71" s="44"/>
      <c r="BG71" s="44"/>
      <c r="BH71" s="44"/>
      <c r="BI71" s="44"/>
      <c r="BJ71" s="87"/>
      <c r="BK71" s="87"/>
    </row>
    <row r="72" spans="1:63" s="164" customFormat="1" ht="12.95" customHeight="1" x14ac:dyDescent="0.25">
      <c r="A72" s="66" t="s">
        <v>405</v>
      </c>
      <c r="B72" s="111"/>
      <c r="C72" s="191" t="s">
        <v>559</v>
      </c>
      <c r="D72" s="111"/>
      <c r="E72" s="211"/>
      <c r="F72" s="68" t="s">
        <v>411</v>
      </c>
      <c r="G72" s="68" t="s">
        <v>407</v>
      </c>
      <c r="H72" s="12" t="s">
        <v>412</v>
      </c>
      <c r="I72" s="25" t="s">
        <v>143</v>
      </c>
      <c r="J72" s="1" t="s">
        <v>149</v>
      </c>
      <c r="K72" s="25" t="s">
        <v>196</v>
      </c>
      <c r="L72" s="24">
        <v>30</v>
      </c>
      <c r="M72" s="69" t="s">
        <v>197</v>
      </c>
      <c r="N72" s="70" t="s">
        <v>365</v>
      </c>
      <c r="O72" s="1" t="s">
        <v>166</v>
      </c>
      <c r="P72" s="25" t="s">
        <v>125</v>
      </c>
      <c r="Q72" s="24" t="s">
        <v>122</v>
      </c>
      <c r="R72" s="25" t="s">
        <v>200</v>
      </c>
      <c r="S72" s="25" t="s">
        <v>201</v>
      </c>
      <c r="T72" s="24"/>
      <c r="U72" s="24" t="s">
        <v>398</v>
      </c>
      <c r="V72" s="24" t="s">
        <v>146</v>
      </c>
      <c r="W72" s="9">
        <v>30</v>
      </c>
      <c r="X72" s="9">
        <v>60</v>
      </c>
      <c r="Y72" s="16">
        <v>10</v>
      </c>
      <c r="Z72" s="86" t="s">
        <v>409</v>
      </c>
      <c r="AA72" s="5" t="s">
        <v>138</v>
      </c>
      <c r="AB72" s="102">
        <v>0.88</v>
      </c>
      <c r="AC72" s="192">
        <v>1143376.07</v>
      </c>
      <c r="AD72" s="103">
        <f t="shared" ref="AD72" si="57">AB72*AC72</f>
        <v>1006170.9416</v>
      </c>
      <c r="AE72" s="103">
        <f t="shared" si="35"/>
        <v>1126911.4545920002</v>
      </c>
      <c r="AF72" s="104">
        <v>0.88</v>
      </c>
      <c r="AG72" s="192">
        <v>1143376.07</v>
      </c>
      <c r="AH72" s="103">
        <f t="shared" ref="AH72" si="58">AF72*AG72</f>
        <v>1006170.9416</v>
      </c>
      <c r="AI72" s="103">
        <f t="shared" si="37"/>
        <v>1126911.4545920002</v>
      </c>
      <c r="AJ72" s="105">
        <v>0</v>
      </c>
      <c r="AK72" s="105">
        <v>0</v>
      </c>
      <c r="AL72" s="105">
        <v>0</v>
      </c>
      <c r="AM72" s="105">
        <v>0</v>
      </c>
      <c r="AN72" s="105">
        <v>0</v>
      </c>
      <c r="AO72" s="105">
        <v>0</v>
      </c>
      <c r="AP72" s="105">
        <v>0</v>
      </c>
      <c r="AQ72" s="105">
        <v>0</v>
      </c>
      <c r="AR72" s="105">
        <v>0</v>
      </c>
      <c r="AS72" s="105">
        <v>0</v>
      </c>
      <c r="AT72" s="105">
        <v>0</v>
      </c>
      <c r="AU72" s="105">
        <v>0</v>
      </c>
      <c r="AV72" s="106">
        <f t="shared" si="38"/>
        <v>1.76</v>
      </c>
      <c r="AW72" s="41">
        <v>0</v>
      </c>
      <c r="AX72" s="41">
        <f t="shared" si="28"/>
        <v>0</v>
      </c>
      <c r="AY72" s="107" t="s">
        <v>203</v>
      </c>
      <c r="AZ72" s="108"/>
      <c r="BA72" s="108"/>
      <c r="BB72" s="110"/>
      <c r="BC72" s="109" t="s">
        <v>425</v>
      </c>
      <c r="BD72" s="109" t="s">
        <v>425</v>
      </c>
      <c r="BE72" s="110"/>
      <c r="BF72" s="110"/>
      <c r="BG72" s="110"/>
      <c r="BH72" s="110"/>
      <c r="BI72" s="110"/>
      <c r="BJ72" s="87"/>
      <c r="BK72" s="27">
        <v>14</v>
      </c>
    </row>
    <row r="73" spans="1:63" s="187" customFormat="1" ht="12.95" customHeight="1" x14ac:dyDescent="0.25">
      <c r="A73" s="182" t="s">
        <v>405</v>
      </c>
      <c r="B73" s="158">
        <v>210000070</v>
      </c>
      <c r="C73" s="158" t="s">
        <v>667</v>
      </c>
      <c r="D73" s="158"/>
      <c r="E73" s="212"/>
      <c r="F73" s="193" t="s">
        <v>411</v>
      </c>
      <c r="G73" s="193" t="s">
        <v>407</v>
      </c>
      <c r="H73" s="193" t="s">
        <v>412</v>
      </c>
      <c r="I73" s="183" t="s">
        <v>143</v>
      </c>
      <c r="J73" s="152" t="s">
        <v>149</v>
      </c>
      <c r="K73" s="183" t="s">
        <v>196</v>
      </c>
      <c r="L73" s="182">
        <v>30</v>
      </c>
      <c r="M73" s="153" t="s">
        <v>197</v>
      </c>
      <c r="N73" s="194" t="s">
        <v>365</v>
      </c>
      <c r="O73" s="152" t="s">
        <v>166</v>
      </c>
      <c r="P73" s="183" t="s">
        <v>125</v>
      </c>
      <c r="Q73" s="182" t="s">
        <v>122</v>
      </c>
      <c r="R73" s="183" t="s">
        <v>200</v>
      </c>
      <c r="S73" s="183" t="s">
        <v>201</v>
      </c>
      <c r="T73" s="182"/>
      <c r="U73" s="182" t="s">
        <v>398</v>
      </c>
      <c r="V73" s="182" t="s">
        <v>146</v>
      </c>
      <c r="W73" s="193">
        <v>30</v>
      </c>
      <c r="X73" s="193">
        <v>60</v>
      </c>
      <c r="Y73" s="156">
        <v>10</v>
      </c>
      <c r="Z73" s="196" t="s">
        <v>409</v>
      </c>
      <c r="AA73" s="181" t="s">
        <v>138</v>
      </c>
      <c r="AB73" s="185">
        <v>0.15</v>
      </c>
      <c r="AC73" s="197">
        <v>1131942.31</v>
      </c>
      <c r="AD73" s="185">
        <v>169791.34650000001</v>
      </c>
      <c r="AE73" s="185">
        <v>190166.30808000005</v>
      </c>
      <c r="AF73" s="185">
        <v>0.88</v>
      </c>
      <c r="AG73" s="185">
        <v>1143376.07</v>
      </c>
      <c r="AH73" s="185">
        <v>1006170.9416</v>
      </c>
      <c r="AI73" s="185">
        <v>1126911.4545920002</v>
      </c>
      <c r="AJ73" s="186">
        <v>0</v>
      </c>
      <c r="AK73" s="186">
        <v>0</v>
      </c>
      <c r="AL73" s="186">
        <v>0</v>
      </c>
      <c r="AM73" s="186">
        <v>0</v>
      </c>
      <c r="AN73" s="186">
        <v>0</v>
      </c>
      <c r="AO73" s="186">
        <v>0</v>
      </c>
      <c r="AP73" s="186">
        <v>0</v>
      </c>
      <c r="AQ73" s="186">
        <v>0</v>
      </c>
      <c r="AR73" s="186">
        <v>0</v>
      </c>
      <c r="AS73" s="186">
        <v>0</v>
      </c>
      <c r="AT73" s="186">
        <v>0</v>
      </c>
      <c r="AU73" s="186">
        <v>0</v>
      </c>
      <c r="AV73" s="186">
        <f t="shared" si="38"/>
        <v>1.03</v>
      </c>
      <c r="AW73" s="185">
        <f t="shared" si="33"/>
        <v>1175962.2881</v>
      </c>
      <c r="AX73" s="185">
        <f t="shared" si="28"/>
        <v>1317077.7626720001</v>
      </c>
      <c r="AY73" s="158" t="s">
        <v>203</v>
      </c>
      <c r="AZ73" s="183"/>
      <c r="BA73" s="183"/>
      <c r="BB73" s="195"/>
      <c r="BC73" s="193" t="s">
        <v>425</v>
      </c>
      <c r="BD73" s="193" t="s">
        <v>425</v>
      </c>
      <c r="BE73" s="195"/>
      <c r="BF73" s="195"/>
      <c r="BG73" s="195"/>
      <c r="BH73" s="195"/>
      <c r="BI73" s="195"/>
      <c r="BJ73" s="87"/>
      <c r="BK73" s="32" t="s">
        <v>653</v>
      </c>
    </row>
    <row r="74" spans="1:63" s="164" customFormat="1" ht="12.95" customHeight="1" x14ac:dyDescent="0.25">
      <c r="A74" s="66" t="s">
        <v>405</v>
      </c>
      <c r="B74" s="72"/>
      <c r="C74" s="189" t="s">
        <v>477</v>
      </c>
      <c r="D74" s="72"/>
      <c r="E74" s="211"/>
      <c r="F74" s="68" t="s">
        <v>426</v>
      </c>
      <c r="G74" s="68" t="s">
        <v>407</v>
      </c>
      <c r="H74" s="12" t="s">
        <v>427</v>
      </c>
      <c r="I74" s="25" t="s">
        <v>143</v>
      </c>
      <c r="J74" s="1" t="s">
        <v>149</v>
      </c>
      <c r="K74" s="25" t="s">
        <v>196</v>
      </c>
      <c r="L74" s="24">
        <v>30</v>
      </c>
      <c r="M74" s="69" t="s">
        <v>197</v>
      </c>
      <c r="N74" s="70" t="s">
        <v>365</v>
      </c>
      <c r="O74" s="24" t="s">
        <v>126</v>
      </c>
      <c r="P74" s="25" t="s">
        <v>125</v>
      </c>
      <c r="Q74" s="24" t="s">
        <v>122</v>
      </c>
      <c r="R74" s="25" t="s">
        <v>200</v>
      </c>
      <c r="S74" s="25" t="s">
        <v>201</v>
      </c>
      <c r="T74" s="24"/>
      <c r="U74" s="24" t="s">
        <v>398</v>
      </c>
      <c r="V74" s="24" t="s">
        <v>146</v>
      </c>
      <c r="W74" s="9">
        <v>30</v>
      </c>
      <c r="X74" s="9">
        <v>60</v>
      </c>
      <c r="Y74" s="16">
        <v>10</v>
      </c>
      <c r="Z74" s="86" t="s">
        <v>409</v>
      </c>
      <c r="AA74" s="5" t="s">
        <v>138</v>
      </c>
      <c r="AB74" s="71">
        <v>0.1</v>
      </c>
      <c r="AC74" s="190">
        <v>560458.07999999996</v>
      </c>
      <c r="AD74" s="71">
        <f t="shared" si="34"/>
        <v>56045.807999999997</v>
      </c>
      <c r="AE74" s="71">
        <f t="shared" si="35"/>
        <v>62771.304960000001</v>
      </c>
      <c r="AF74" s="71">
        <v>0.1</v>
      </c>
      <c r="AG74" s="190">
        <v>560458.07999999996</v>
      </c>
      <c r="AH74" s="71">
        <f t="shared" si="36"/>
        <v>56045.807999999997</v>
      </c>
      <c r="AI74" s="71">
        <f t="shared" si="37"/>
        <v>62771.304960000001</v>
      </c>
      <c r="AJ74" s="19">
        <v>0</v>
      </c>
      <c r="AK74" s="19">
        <v>0</v>
      </c>
      <c r="AL74" s="19">
        <v>0</v>
      </c>
      <c r="AM74" s="19">
        <v>0</v>
      </c>
      <c r="AN74" s="19">
        <v>0</v>
      </c>
      <c r="AO74" s="19">
        <v>0</v>
      </c>
      <c r="AP74" s="19">
        <v>0</v>
      </c>
      <c r="AQ74" s="19">
        <v>0</v>
      </c>
      <c r="AR74" s="19">
        <v>0</v>
      </c>
      <c r="AS74" s="19">
        <v>0</v>
      </c>
      <c r="AT74" s="19">
        <v>0</v>
      </c>
      <c r="AU74" s="19">
        <v>0</v>
      </c>
      <c r="AV74" s="64">
        <f t="shared" si="38"/>
        <v>0.2</v>
      </c>
      <c r="AW74" s="41">
        <v>0</v>
      </c>
      <c r="AX74" s="41">
        <f t="shared" si="28"/>
        <v>0</v>
      </c>
      <c r="AY74" s="4" t="s">
        <v>203</v>
      </c>
      <c r="AZ74" s="25"/>
      <c r="BA74" s="25"/>
      <c r="BB74" s="44"/>
      <c r="BC74" s="12" t="s">
        <v>428</v>
      </c>
      <c r="BD74" s="12" t="s">
        <v>428</v>
      </c>
      <c r="BE74" s="44"/>
      <c r="BF74" s="44"/>
      <c r="BG74" s="44"/>
      <c r="BH74" s="44"/>
      <c r="BI74" s="44"/>
      <c r="BJ74" s="87"/>
      <c r="BK74" s="87"/>
    </row>
    <row r="75" spans="1:63" s="164" customFormat="1" ht="12.95" customHeight="1" x14ac:dyDescent="0.25">
      <c r="A75" s="66" t="s">
        <v>405</v>
      </c>
      <c r="B75" s="111"/>
      <c r="C75" s="191" t="s">
        <v>560</v>
      </c>
      <c r="D75" s="111"/>
      <c r="E75" s="211"/>
      <c r="F75" s="68" t="s">
        <v>426</v>
      </c>
      <c r="G75" s="68" t="s">
        <v>407</v>
      </c>
      <c r="H75" s="12" t="s">
        <v>427</v>
      </c>
      <c r="I75" s="25" t="s">
        <v>143</v>
      </c>
      <c r="J75" s="1" t="s">
        <v>149</v>
      </c>
      <c r="K75" s="25" t="s">
        <v>196</v>
      </c>
      <c r="L75" s="24">
        <v>30</v>
      </c>
      <c r="M75" s="69" t="s">
        <v>197</v>
      </c>
      <c r="N75" s="70" t="s">
        <v>365</v>
      </c>
      <c r="O75" s="1" t="s">
        <v>166</v>
      </c>
      <c r="P75" s="25" t="s">
        <v>125</v>
      </c>
      <c r="Q75" s="24" t="s">
        <v>122</v>
      </c>
      <c r="R75" s="25" t="s">
        <v>200</v>
      </c>
      <c r="S75" s="25" t="s">
        <v>201</v>
      </c>
      <c r="T75" s="24"/>
      <c r="U75" s="24" t="s">
        <v>398</v>
      </c>
      <c r="V75" s="24" t="s">
        <v>146</v>
      </c>
      <c r="W75" s="9">
        <v>30</v>
      </c>
      <c r="X75" s="9">
        <v>60</v>
      </c>
      <c r="Y75" s="16">
        <v>10</v>
      </c>
      <c r="Z75" s="86" t="s">
        <v>409</v>
      </c>
      <c r="AA75" s="5" t="s">
        <v>138</v>
      </c>
      <c r="AB75" s="102">
        <v>0.1</v>
      </c>
      <c r="AC75" s="192">
        <v>560458.07999999996</v>
      </c>
      <c r="AD75" s="103">
        <f t="shared" ref="AD75" si="59">AB75*AC75</f>
        <v>56045.807999999997</v>
      </c>
      <c r="AE75" s="103">
        <f t="shared" si="35"/>
        <v>62771.304960000001</v>
      </c>
      <c r="AF75" s="104">
        <v>0.1</v>
      </c>
      <c r="AG75" s="192">
        <v>560458.07999999996</v>
      </c>
      <c r="AH75" s="103">
        <f t="shared" ref="AH75" si="60">AF75*AG75</f>
        <v>56045.807999999997</v>
      </c>
      <c r="AI75" s="103">
        <f t="shared" si="37"/>
        <v>62771.304960000001</v>
      </c>
      <c r="AJ75" s="105">
        <v>0</v>
      </c>
      <c r="AK75" s="105">
        <v>0</v>
      </c>
      <c r="AL75" s="105">
        <v>0</v>
      </c>
      <c r="AM75" s="105">
        <v>0</v>
      </c>
      <c r="AN75" s="105">
        <v>0</v>
      </c>
      <c r="AO75" s="105">
        <v>0</v>
      </c>
      <c r="AP75" s="105">
        <v>0</v>
      </c>
      <c r="AQ75" s="105">
        <v>0</v>
      </c>
      <c r="AR75" s="105">
        <v>0</v>
      </c>
      <c r="AS75" s="105">
        <v>0</v>
      </c>
      <c r="AT75" s="105">
        <v>0</v>
      </c>
      <c r="AU75" s="105">
        <v>0</v>
      </c>
      <c r="AV75" s="106">
        <f t="shared" si="38"/>
        <v>0.2</v>
      </c>
      <c r="AW75" s="41">
        <v>0</v>
      </c>
      <c r="AX75" s="41">
        <f t="shared" si="28"/>
        <v>0</v>
      </c>
      <c r="AY75" s="107" t="s">
        <v>203</v>
      </c>
      <c r="AZ75" s="108"/>
      <c r="BA75" s="108"/>
      <c r="BB75" s="110"/>
      <c r="BC75" s="109" t="s">
        <v>428</v>
      </c>
      <c r="BD75" s="109" t="s">
        <v>428</v>
      </c>
      <c r="BE75" s="110"/>
      <c r="BF75" s="110"/>
      <c r="BG75" s="110"/>
      <c r="BH75" s="110"/>
      <c r="BI75" s="110"/>
      <c r="BJ75" s="87"/>
      <c r="BK75" s="27">
        <v>14</v>
      </c>
    </row>
    <row r="76" spans="1:63" s="187" customFormat="1" ht="12.95" customHeight="1" x14ac:dyDescent="0.25">
      <c r="A76" s="182" t="s">
        <v>405</v>
      </c>
      <c r="B76" s="158">
        <v>210000094</v>
      </c>
      <c r="C76" s="158" t="s">
        <v>668</v>
      </c>
      <c r="D76" s="158"/>
      <c r="E76" s="212"/>
      <c r="F76" s="193" t="s">
        <v>426</v>
      </c>
      <c r="G76" s="193" t="s">
        <v>407</v>
      </c>
      <c r="H76" s="193" t="s">
        <v>427</v>
      </c>
      <c r="I76" s="183" t="s">
        <v>143</v>
      </c>
      <c r="J76" s="152" t="s">
        <v>149</v>
      </c>
      <c r="K76" s="183" t="s">
        <v>196</v>
      </c>
      <c r="L76" s="182">
        <v>30</v>
      </c>
      <c r="M76" s="153" t="s">
        <v>197</v>
      </c>
      <c r="N76" s="194" t="s">
        <v>365</v>
      </c>
      <c r="O76" s="152" t="s">
        <v>166</v>
      </c>
      <c r="P76" s="183" t="s">
        <v>125</v>
      </c>
      <c r="Q76" s="182" t="s">
        <v>122</v>
      </c>
      <c r="R76" s="183" t="s">
        <v>200</v>
      </c>
      <c r="S76" s="183" t="s">
        <v>201</v>
      </c>
      <c r="T76" s="182"/>
      <c r="U76" s="182" t="s">
        <v>398</v>
      </c>
      <c r="V76" s="182" t="s">
        <v>146</v>
      </c>
      <c r="W76" s="193">
        <v>30</v>
      </c>
      <c r="X76" s="193">
        <v>60</v>
      </c>
      <c r="Y76" s="156">
        <v>10</v>
      </c>
      <c r="Z76" s="196" t="s">
        <v>409</v>
      </c>
      <c r="AA76" s="181" t="s">
        <v>138</v>
      </c>
      <c r="AB76" s="185">
        <v>0</v>
      </c>
      <c r="AC76" s="197">
        <v>560458.07999999996</v>
      </c>
      <c r="AD76" s="185">
        <v>0</v>
      </c>
      <c r="AE76" s="185">
        <v>0</v>
      </c>
      <c r="AF76" s="185">
        <v>0.1</v>
      </c>
      <c r="AG76" s="185">
        <v>521533.29</v>
      </c>
      <c r="AH76" s="185">
        <v>52153.328999999998</v>
      </c>
      <c r="AI76" s="185">
        <v>58411.728480000005</v>
      </c>
      <c r="AJ76" s="186">
        <v>0</v>
      </c>
      <c r="AK76" s="186">
        <v>0</v>
      </c>
      <c r="AL76" s="186">
        <v>0</v>
      </c>
      <c r="AM76" s="186">
        <v>0</v>
      </c>
      <c r="AN76" s="186">
        <v>0</v>
      </c>
      <c r="AO76" s="186">
        <v>0</v>
      </c>
      <c r="AP76" s="186">
        <v>0</v>
      </c>
      <c r="AQ76" s="186">
        <v>0</v>
      </c>
      <c r="AR76" s="186">
        <v>0</v>
      </c>
      <c r="AS76" s="186">
        <v>0</v>
      </c>
      <c r="AT76" s="186">
        <v>0</v>
      </c>
      <c r="AU76" s="186">
        <v>0</v>
      </c>
      <c r="AV76" s="186">
        <f t="shared" si="38"/>
        <v>0.1</v>
      </c>
      <c r="AW76" s="185">
        <f t="shared" si="33"/>
        <v>52153.328999999998</v>
      </c>
      <c r="AX76" s="185">
        <f t="shared" si="28"/>
        <v>58411.728480000005</v>
      </c>
      <c r="AY76" s="158" t="s">
        <v>203</v>
      </c>
      <c r="AZ76" s="183"/>
      <c r="BA76" s="183"/>
      <c r="BB76" s="195"/>
      <c r="BC76" s="193" t="s">
        <v>428</v>
      </c>
      <c r="BD76" s="193" t="s">
        <v>428</v>
      </c>
      <c r="BE76" s="195"/>
      <c r="BF76" s="195"/>
      <c r="BG76" s="195"/>
      <c r="BH76" s="195"/>
      <c r="BI76" s="195"/>
      <c r="BJ76" s="87"/>
      <c r="BK76" s="32" t="s">
        <v>653</v>
      </c>
    </row>
    <row r="77" spans="1:63" s="164" customFormat="1" ht="12.95" customHeight="1" x14ac:dyDescent="0.25">
      <c r="A77" s="66" t="s">
        <v>405</v>
      </c>
      <c r="B77" s="72"/>
      <c r="C77" s="189" t="s">
        <v>478</v>
      </c>
      <c r="D77" s="72"/>
      <c r="E77" s="211"/>
      <c r="F77" s="68" t="s">
        <v>411</v>
      </c>
      <c r="G77" s="68" t="s">
        <v>407</v>
      </c>
      <c r="H77" s="12" t="s">
        <v>412</v>
      </c>
      <c r="I77" s="25" t="s">
        <v>143</v>
      </c>
      <c r="J77" s="1" t="s">
        <v>149</v>
      </c>
      <c r="K77" s="25" t="s">
        <v>196</v>
      </c>
      <c r="L77" s="24">
        <v>30</v>
      </c>
      <c r="M77" s="69" t="s">
        <v>197</v>
      </c>
      <c r="N77" s="70" t="s">
        <v>365</v>
      </c>
      <c r="O77" s="24" t="s">
        <v>126</v>
      </c>
      <c r="P77" s="25" t="s">
        <v>125</v>
      </c>
      <c r="Q77" s="24" t="s">
        <v>122</v>
      </c>
      <c r="R77" s="25" t="s">
        <v>200</v>
      </c>
      <c r="S77" s="25" t="s">
        <v>201</v>
      </c>
      <c r="T77" s="24"/>
      <c r="U77" s="24" t="s">
        <v>398</v>
      </c>
      <c r="V77" s="24" t="s">
        <v>146</v>
      </c>
      <c r="W77" s="9">
        <v>30</v>
      </c>
      <c r="X77" s="9">
        <v>60</v>
      </c>
      <c r="Y77" s="16">
        <v>10</v>
      </c>
      <c r="Z77" s="86" t="s">
        <v>409</v>
      </c>
      <c r="AA77" s="5" t="s">
        <v>138</v>
      </c>
      <c r="AB77" s="71">
        <v>0.3</v>
      </c>
      <c r="AC77" s="190">
        <v>5269884.4400000004</v>
      </c>
      <c r="AD77" s="71">
        <f t="shared" si="34"/>
        <v>1580965.3320000002</v>
      </c>
      <c r="AE77" s="71">
        <f t="shared" si="35"/>
        <v>1770681.1718400004</v>
      </c>
      <c r="AF77" s="71">
        <v>0.3</v>
      </c>
      <c r="AG77" s="190">
        <v>5269884.4400000004</v>
      </c>
      <c r="AH77" s="71">
        <f t="shared" si="36"/>
        <v>1580965.3320000002</v>
      </c>
      <c r="AI77" s="71">
        <f t="shared" si="37"/>
        <v>1770681.1718400004</v>
      </c>
      <c r="AJ77" s="19">
        <v>0</v>
      </c>
      <c r="AK77" s="19">
        <v>0</v>
      </c>
      <c r="AL77" s="19">
        <v>0</v>
      </c>
      <c r="AM77" s="19">
        <v>0</v>
      </c>
      <c r="AN77" s="19">
        <v>0</v>
      </c>
      <c r="AO77" s="19">
        <v>0</v>
      </c>
      <c r="AP77" s="19">
        <v>0</v>
      </c>
      <c r="AQ77" s="19">
        <v>0</v>
      </c>
      <c r="AR77" s="19">
        <v>0</v>
      </c>
      <c r="AS77" s="19">
        <v>0</v>
      </c>
      <c r="AT77" s="19">
        <v>0</v>
      </c>
      <c r="AU77" s="19">
        <v>0</v>
      </c>
      <c r="AV77" s="64">
        <f t="shared" si="38"/>
        <v>0.6</v>
      </c>
      <c r="AW77" s="41">
        <v>0</v>
      </c>
      <c r="AX77" s="41">
        <f t="shared" si="28"/>
        <v>0</v>
      </c>
      <c r="AY77" s="4" t="s">
        <v>203</v>
      </c>
      <c r="AZ77" s="25"/>
      <c r="BA77" s="25"/>
      <c r="BB77" s="44"/>
      <c r="BC77" s="12" t="s">
        <v>429</v>
      </c>
      <c r="BD77" s="12" t="s">
        <v>429</v>
      </c>
      <c r="BE77" s="44"/>
      <c r="BF77" s="44"/>
      <c r="BG77" s="44"/>
      <c r="BH77" s="44"/>
      <c r="BI77" s="44"/>
      <c r="BJ77" s="87"/>
      <c r="BK77" s="87"/>
    </row>
    <row r="78" spans="1:63" s="164" customFormat="1" ht="12.95" customHeight="1" x14ac:dyDescent="0.25">
      <c r="A78" s="66" t="s">
        <v>405</v>
      </c>
      <c r="B78" s="111"/>
      <c r="C78" s="191" t="s">
        <v>561</v>
      </c>
      <c r="D78" s="111"/>
      <c r="E78" s="211"/>
      <c r="F78" s="68" t="s">
        <v>411</v>
      </c>
      <c r="G78" s="68" t="s">
        <v>407</v>
      </c>
      <c r="H78" s="12" t="s">
        <v>412</v>
      </c>
      <c r="I78" s="25" t="s">
        <v>143</v>
      </c>
      <c r="J78" s="1" t="s">
        <v>149</v>
      </c>
      <c r="K78" s="25" t="s">
        <v>196</v>
      </c>
      <c r="L78" s="24">
        <v>30</v>
      </c>
      <c r="M78" s="69" t="s">
        <v>197</v>
      </c>
      <c r="N78" s="70" t="s">
        <v>365</v>
      </c>
      <c r="O78" s="1" t="s">
        <v>166</v>
      </c>
      <c r="P78" s="25" t="s">
        <v>125</v>
      </c>
      <c r="Q78" s="24" t="s">
        <v>122</v>
      </c>
      <c r="R78" s="25" t="s">
        <v>200</v>
      </c>
      <c r="S78" s="25" t="s">
        <v>201</v>
      </c>
      <c r="T78" s="24"/>
      <c r="U78" s="24" t="s">
        <v>398</v>
      </c>
      <c r="V78" s="24" t="s">
        <v>146</v>
      </c>
      <c r="W78" s="9">
        <v>30</v>
      </c>
      <c r="X78" s="9">
        <v>60</v>
      </c>
      <c r="Y78" s="16">
        <v>10</v>
      </c>
      <c r="Z78" s="86" t="s">
        <v>409</v>
      </c>
      <c r="AA78" s="5" t="s">
        <v>138</v>
      </c>
      <c r="AB78" s="102">
        <v>0.3</v>
      </c>
      <c r="AC78" s="192">
        <v>5269884.4400000004</v>
      </c>
      <c r="AD78" s="103">
        <f t="shared" ref="AD78" si="61">AB78*AC78</f>
        <v>1580965.3320000002</v>
      </c>
      <c r="AE78" s="103">
        <f t="shared" si="35"/>
        <v>1770681.1718400004</v>
      </c>
      <c r="AF78" s="104">
        <v>0.3</v>
      </c>
      <c r="AG78" s="192">
        <v>5269884.4400000004</v>
      </c>
      <c r="AH78" s="103">
        <f t="shared" ref="AH78" si="62">AF78*AG78</f>
        <v>1580965.3320000002</v>
      </c>
      <c r="AI78" s="103">
        <f t="shared" si="37"/>
        <v>1770681.1718400004</v>
      </c>
      <c r="AJ78" s="105">
        <v>0</v>
      </c>
      <c r="AK78" s="105">
        <v>0</v>
      </c>
      <c r="AL78" s="105">
        <v>0</v>
      </c>
      <c r="AM78" s="105">
        <v>0</v>
      </c>
      <c r="AN78" s="105">
        <v>0</v>
      </c>
      <c r="AO78" s="105">
        <v>0</v>
      </c>
      <c r="AP78" s="105">
        <v>0</v>
      </c>
      <c r="AQ78" s="105">
        <v>0</v>
      </c>
      <c r="AR78" s="105">
        <v>0</v>
      </c>
      <c r="AS78" s="105">
        <v>0</v>
      </c>
      <c r="AT78" s="105">
        <v>0</v>
      </c>
      <c r="AU78" s="105">
        <v>0</v>
      </c>
      <c r="AV78" s="106">
        <f t="shared" si="38"/>
        <v>0.6</v>
      </c>
      <c r="AW78" s="41">
        <v>0</v>
      </c>
      <c r="AX78" s="41">
        <f t="shared" si="28"/>
        <v>0</v>
      </c>
      <c r="AY78" s="107" t="s">
        <v>203</v>
      </c>
      <c r="AZ78" s="108"/>
      <c r="BA78" s="108"/>
      <c r="BB78" s="110"/>
      <c r="BC78" s="109" t="s">
        <v>429</v>
      </c>
      <c r="BD78" s="109" t="s">
        <v>429</v>
      </c>
      <c r="BE78" s="110"/>
      <c r="BF78" s="110"/>
      <c r="BG78" s="110"/>
      <c r="BH78" s="110"/>
      <c r="BI78" s="110"/>
      <c r="BJ78" s="87"/>
      <c r="BK78" s="27">
        <v>14</v>
      </c>
    </row>
    <row r="79" spans="1:63" s="187" customFormat="1" ht="12.95" customHeight="1" x14ac:dyDescent="0.25">
      <c r="A79" s="182" t="s">
        <v>405</v>
      </c>
      <c r="B79" s="158">
        <v>210001340</v>
      </c>
      <c r="C79" s="158" t="s">
        <v>669</v>
      </c>
      <c r="D79" s="158"/>
      <c r="E79" s="212"/>
      <c r="F79" s="193" t="s">
        <v>411</v>
      </c>
      <c r="G79" s="193" t="s">
        <v>407</v>
      </c>
      <c r="H79" s="193" t="s">
        <v>412</v>
      </c>
      <c r="I79" s="183" t="s">
        <v>143</v>
      </c>
      <c r="J79" s="152" t="s">
        <v>149</v>
      </c>
      <c r="K79" s="183" t="s">
        <v>196</v>
      </c>
      <c r="L79" s="182">
        <v>30</v>
      </c>
      <c r="M79" s="153" t="s">
        <v>197</v>
      </c>
      <c r="N79" s="194" t="s">
        <v>365</v>
      </c>
      <c r="O79" s="152" t="s">
        <v>166</v>
      </c>
      <c r="P79" s="183" t="s">
        <v>125</v>
      </c>
      <c r="Q79" s="182" t="s">
        <v>122</v>
      </c>
      <c r="R79" s="183" t="s">
        <v>200</v>
      </c>
      <c r="S79" s="183" t="s">
        <v>201</v>
      </c>
      <c r="T79" s="182"/>
      <c r="U79" s="182" t="s">
        <v>398</v>
      </c>
      <c r="V79" s="182" t="s">
        <v>146</v>
      </c>
      <c r="W79" s="193">
        <v>30</v>
      </c>
      <c r="X79" s="193">
        <v>60</v>
      </c>
      <c r="Y79" s="156">
        <v>10</v>
      </c>
      <c r="Z79" s="196" t="s">
        <v>409</v>
      </c>
      <c r="AA79" s="181" t="s">
        <v>138</v>
      </c>
      <c r="AB79" s="185">
        <v>0.2</v>
      </c>
      <c r="AC79" s="197">
        <v>5217185.5999999996</v>
      </c>
      <c r="AD79" s="185">
        <v>1043437.12</v>
      </c>
      <c r="AE79" s="185">
        <v>1168649.5744</v>
      </c>
      <c r="AF79" s="185">
        <v>0.3</v>
      </c>
      <c r="AG79" s="185">
        <v>4562126.05</v>
      </c>
      <c r="AH79" s="185">
        <v>1368637.8149999999</v>
      </c>
      <c r="AI79" s="185">
        <v>1532874.3528</v>
      </c>
      <c r="AJ79" s="186">
        <v>0</v>
      </c>
      <c r="AK79" s="186">
        <v>0</v>
      </c>
      <c r="AL79" s="186">
        <v>0</v>
      </c>
      <c r="AM79" s="186">
        <v>0</v>
      </c>
      <c r="AN79" s="186">
        <v>0</v>
      </c>
      <c r="AO79" s="186">
        <v>0</v>
      </c>
      <c r="AP79" s="186">
        <v>0</v>
      </c>
      <c r="AQ79" s="186">
        <v>0</v>
      </c>
      <c r="AR79" s="186">
        <v>0</v>
      </c>
      <c r="AS79" s="186">
        <v>0</v>
      </c>
      <c r="AT79" s="186">
        <v>0</v>
      </c>
      <c r="AU79" s="186">
        <v>0</v>
      </c>
      <c r="AV79" s="186">
        <f t="shared" si="38"/>
        <v>0.5</v>
      </c>
      <c r="AW79" s="185">
        <f t="shared" si="33"/>
        <v>2412074.9350000001</v>
      </c>
      <c r="AX79" s="185">
        <f t="shared" si="28"/>
        <v>2701523.9272000003</v>
      </c>
      <c r="AY79" s="158" t="s">
        <v>203</v>
      </c>
      <c r="AZ79" s="183"/>
      <c r="BA79" s="183"/>
      <c r="BB79" s="195"/>
      <c r="BC79" s="193" t="s">
        <v>429</v>
      </c>
      <c r="BD79" s="193" t="s">
        <v>429</v>
      </c>
      <c r="BE79" s="195"/>
      <c r="BF79" s="195"/>
      <c r="BG79" s="195"/>
      <c r="BH79" s="195"/>
      <c r="BI79" s="195"/>
      <c r="BJ79" s="87"/>
      <c r="BK79" s="32" t="s">
        <v>653</v>
      </c>
    </row>
    <row r="80" spans="1:63" s="164" customFormat="1" ht="12.95" customHeight="1" x14ac:dyDescent="0.25">
      <c r="A80" s="66" t="s">
        <v>405</v>
      </c>
      <c r="B80" s="72"/>
      <c r="C80" s="189" t="s">
        <v>479</v>
      </c>
      <c r="D80" s="72"/>
      <c r="E80" s="211"/>
      <c r="F80" s="68" t="s">
        <v>411</v>
      </c>
      <c r="G80" s="68" t="s">
        <v>407</v>
      </c>
      <c r="H80" s="12" t="s">
        <v>412</v>
      </c>
      <c r="I80" s="25" t="s">
        <v>143</v>
      </c>
      <c r="J80" s="1" t="s">
        <v>149</v>
      </c>
      <c r="K80" s="25" t="s">
        <v>196</v>
      </c>
      <c r="L80" s="24">
        <v>30</v>
      </c>
      <c r="M80" s="69" t="s">
        <v>197</v>
      </c>
      <c r="N80" s="70" t="s">
        <v>365</v>
      </c>
      <c r="O80" s="24" t="s">
        <v>126</v>
      </c>
      <c r="P80" s="25" t="s">
        <v>125</v>
      </c>
      <c r="Q80" s="24" t="s">
        <v>122</v>
      </c>
      <c r="R80" s="25" t="s">
        <v>200</v>
      </c>
      <c r="S80" s="25" t="s">
        <v>201</v>
      </c>
      <c r="T80" s="24"/>
      <c r="U80" s="24" t="s">
        <v>398</v>
      </c>
      <c r="V80" s="24" t="s">
        <v>146</v>
      </c>
      <c r="W80" s="9">
        <v>30</v>
      </c>
      <c r="X80" s="9">
        <v>60</v>
      </c>
      <c r="Y80" s="16">
        <v>10</v>
      </c>
      <c r="Z80" s="86" t="s">
        <v>413</v>
      </c>
      <c r="AA80" s="5" t="s">
        <v>138</v>
      </c>
      <c r="AB80" s="71">
        <v>200.1</v>
      </c>
      <c r="AC80" s="190">
        <v>1701.76</v>
      </c>
      <c r="AD80" s="71">
        <f t="shared" si="34"/>
        <v>340522.17599999998</v>
      </c>
      <c r="AE80" s="71">
        <f t="shared" si="35"/>
        <v>381384.83712000004</v>
      </c>
      <c r="AF80" s="71">
        <v>200.1</v>
      </c>
      <c r="AG80" s="190">
        <v>1701.76</v>
      </c>
      <c r="AH80" s="71">
        <f t="shared" si="36"/>
        <v>340522.17599999998</v>
      </c>
      <c r="AI80" s="71">
        <f t="shared" si="37"/>
        <v>381384.83712000004</v>
      </c>
      <c r="AJ80" s="19">
        <v>0</v>
      </c>
      <c r="AK80" s="19">
        <v>0</v>
      </c>
      <c r="AL80" s="19">
        <v>0</v>
      </c>
      <c r="AM80" s="19">
        <v>0</v>
      </c>
      <c r="AN80" s="19">
        <v>0</v>
      </c>
      <c r="AO80" s="19">
        <v>0</v>
      </c>
      <c r="AP80" s="19">
        <v>0</v>
      </c>
      <c r="AQ80" s="19">
        <v>0</v>
      </c>
      <c r="AR80" s="19">
        <v>0</v>
      </c>
      <c r="AS80" s="19">
        <v>0</v>
      </c>
      <c r="AT80" s="19">
        <v>0</v>
      </c>
      <c r="AU80" s="19">
        <v>0</v>
      </c>
      <c r="AV80" s="64">
        <f t="shared" si="38"/>
        <v>400.2</v>
      </c>
      <c r="AW80" s="41">
        <v>0</v>
      </c>
      <c r="AX80" s="41">
        <f t="shared" si="28"/>
        <v>0</v>
      </c>
      <c r="AY80" s="4" t="s">
        <v>203</v>
      </c>
      <c r="AZ80" s="25"/>
      <c r="BA80" s="25"/>
      <c r="BB80" s="44"/>
      <c r="BC80" s="12" t="s">
        <v>430</v>
      </c>
      <c r="BD80" s="12" t="s">
        <v>430</v>
      </c>
      <c r="BE80" s="44"/>
      <c r="BF80" s="44"/>
      <c r="BG80" s="44"/>
      <c r="BH80" s="44"/>
      <c r="BI80" s="44"/>
      <c r="BJ80" s="87"/>
      <c r="BK80" s="87"/>
    </row>
    <row r="81" spans="1:63" s="164" customFormat="1" ht="12.95" customHeight="1" x14ac:dyDescent="0.25">
      <c r="A81" s="66" t="s">
        <v>405</v>
      </c>
      <c r="B81" s="111"/>
      <c r="C81" s="191" t="s">
        <v>562</v>
      </c>
      <c r="D81" s="111"/>
      <c r="E81" s="211"/>
      <c r="F81" s="68" t="s">
        <v>411</v>
      </c>
      <c r="G81" s="68" t="s">
        <v>407</v>
      </c>
      <c r="H81" s="12" t="s">
        <v>412</v>
      </c>
      <c r="I81" s="25" t="s">
        <v>143</v>
      </c>
      <c r="J81" s="1" t="s">
        <v>149</v>
      </c>
      <c r="K81" s="25" t="s">
        <v>196</v>
      </c>
      <c r="L81" s="24">
        <v>30</v>
      </c>
      <c r="M81" s="69" t="s">
        <v>197</v>
      </c>
      <c r="N81" s="70" t="s">
        <v>365</v>
      </c>
      <c r="O81" s="1" t="s">
        <v>166</v>
      </c>
      <c r="P81" s="25" t="s">
        <v>125</v>
      </c>
      <c r="Q81" s="24" t="s">
        <v>122</v>
      </c>
      <c r="R81" s="25" t="s">
        <v>200</v>
      </c>
      <c r="S81" s="25" t="s">
        <v>201</v>
      </c>
      <c r="T81" s="24"/>
      <c r="U81" s="24" t="s">
        <v>398</v>
      </c>
      <c r="V81" s="24" t="s">
        <v>146</v>
      </c>
      <c r="W81" s="9">
        <v>30</v>
      </c>
      <c r="X81" s="9">
        <v>60</v>
      </c>
      <c r="Y81" s="16">
        <v>10</v>
      </c>
      <c r="Z81" s="86" t="s">
        <v>413</v>
      </c>
      <c r="AA81" s="5" t="s">
        <v>138</v>
      </c>
      <c r="AB81" s="102">
        <v>200.1</v>
      </c>
      <c r="AC81" s="192">
        <v>1701.76</v>
      </c>
      <c r="AD81" s="103">
        <f t="shared" ref="AD81" si="63">AB81*AC81</f>
        <v>340522.17599999998</v>
      </c>
      <c r="AE81" s="103">
        <f t="shared" si="35"/>
        <v>381384.83712000004</v>
      </c>
      <c r="AF81" s="104">
        <v>200.1</v>
      </c>
      <c r="AG81" s="192">
        <v>1701.76</v>
      </c>
      <c r="AH81" s="103">
        <f t="shared" ref="AH81" si="64">AF81*AG81</f>
        <v>340522.17599999998</v>
      </c>
      <c r="AI81" s="103">
        <f t="shared" si="37"/>
        <v>381384.83712000004</v>
      </c>
      <c r="AJ81" s="105">
        <v>0</v>
      </c>
      <c r="AK81" s="105">
        <v>0</v>
      </c>
      <c r="AL81" s="105">
        <v>0</v>
      </c>
      <c r="AM81" s="105">
        <v>0</v>
      </c>
      <c r="AN81" s="105">
        <v>0</v>
      </c>
      <c r="AO81" s="105">
        <v>0</v>
      </c>
      <c r="AP81" s="105">
        <v>0</v>
      </c>
      <c r="AQ81" s="105">
        <v>0</v>
      </c>
      <c r="AR81" s="105">
        <v>0</v>
      </c>
      <c r="AS81" s="105">
        <v>0</v>
      </c>
      <c r="AT81" s="105">
        <v>0</v>
      </c>
      <c r="AU81" s="105">
        <v>0</v>
      </c>
      <c r="AV81" s="106">
        <f t="shared" si="38"/>
        <v>400.2</v>
      </c>
      <c r="AW81" s="41">
        <v>0</v>
      </c>
      <c r="AX81" s="41">
        <f t="shared" si="28"/>
        <v>0</v>
      </c>
      <c r="AY81" s="107" t="s">
        <v>203</v>
      </c>
      <c r="AZ81" s="108"/>
      <c r="BA81" s="108"/>
      <c r="BB81" s="110"/>
      <c r="BC81" s="109" t="s">
        <v>430</v>
      </c>
      <c r="BD81" s="109" t="s">
        <v>430</v>
      </c>
      <c r="BE81" s="110"/>
      <c r="BF81" s="110"/>
      <c r="BG81" s="110"/>
      <c r="BH81" s="110"/>
      <c r="BI81" s="110"/>
      <c r="BJ81" s="87"/>
      <c r="BK81" s="27">
        <v>14</v>
      </c>
    </row>
    <row r="82" spans="1:63" s="187" customFormat="1" ht="12.95" customHeight="1" x14ac:dyDescent="0.25">
      <c r="A82" s="182" t="s">
        <v>405</v>
      </c>
      <c r="B82" s="158">
        <v>210014110</v>
      </c>
      <c r="C82" s="158" t="s">
        <v>670</v>
      </c>
      <c r="D82" s="158"/>
      <c r="E82" s="212"/>
      <c r="F82" s="193" t="s">
        <v>411</v>
      </c>
      <c r="G82" s="193" t="s">
        <v>407</v>
      </c>
      <c r="H82" s="193" t="s">
        <v>412</v>
      </c>
      <c r="I82" s="183" t="s">
        <v>143</v>
      </c>
      <c r="J82" s="152" t="s">
        <v>149</v>
      </c>
      <c r="K82" s="183" t="s">
        <v>196</v>
      </c>
      <c r="L82" s="182">
        <v>30</v>
      </c>
      <c r="M82" s="153" t="s">
        <v>197</v>
      </c>
      <c r="N82" s="194" t="s">
        <v>365</v>
      </c>
      <c r="O82" s="152" t="s">
        <v>166</v>
      </c>
      <c r="P82" s="183" t="s">
        <v>125</v>
      </c>
      <c r="Q82" s="182" t="s">
        <v>122</v>
      </c>
      <c r="R82" s="183" t="s">
        <v>200</v>
      </c>
      <c r="S82" s="183" t="s">
        <v>201</v>
      </c>
      <c r="T82" s="182"/>
      <c r="U82" s="182" t="s">
        <v>398</v>
      </c>
      <c r="V82" s="182" t="s">
        <v>146</v>
      </c>
      <c r="W82" s="193">
        <v>30</v>
      </c>
      <c r="X82" s="193">
        <v>60</v>
      </c>
      <c r="Y82" s="156">
        <v>10</v>
      </c>
      <c r="Z82" s="196" t="s">
        <v>413</v>
      </c>
      <c r="AA82" s="181" t="s">
        <v>138</v>
      </c>
      <c r="AB82" s="185">
        <v>161.1</v>
      </c>
      <c r="AC82" s="197">
        <v>1684.74</v>
      </c>
      <c r="AD82" s="185">
        <v>271411.614</v>
      </c>
      <c r="AE82" s="185">
        <v>303981.00768000004</v>
      </c>
      <c r="AF82" s="185">
        <v>200.1</v>
      </c>
      <c r="AG82" s="185">
        <v>1645.61</v>
      </c>
      <c r="AH82" s="185">
        <v>329286.56099999999</v>
      </c>
      <c r="AI82" s="185">
        <v>368800.94832000002</v>
      </c>
      <c r="AJ82" s="186">
        <v>0</v>
      </c>
      <c r="AK82" s="186">
        <v>0</v>
      </c>
      <c r="AL82" s="186">
        <v>0</v>
      </c>
      <c r="AM82" s="186">
        <v>0</v>
      </c>
      <c r="AN82" s="186">
        <v>0</v>
      </c>
      <c r="AO82" s="186">
        <v>0</v>
      </c>
      <c r="AP82" s="186">
        <v>0</v>
      </c>
      <c r="AQ82" s="186">
        <v>0</v>
      </c>
      <c r="AR82" s="186">
        <v>0</v>
      </c>
      <c r="AS82" s="186">
        <v>0</v>
      </c>
      <c r="AT82" s="186">
        <v>0</v>
      </c>
      <c r="AU82" s="186">
        <v>0</v>
      </c>
      <c r="AV82" s="186">
        <f t="shared" si="38"/>
        <v>361.2</v>
      </c>
      <c r="AW82" s="185">
        <f t="shared" si="33"/>
        <v>600698.17500000005</v>
      </c>
      <c r="AX82" s="185">
        <f t="shared" si="28"/>
        <v>672781.95600000012</v>
      </c>
      <c r="AY82" s="158" t="s">
        <v>203</v>
      </c>
      <c r="AZ82" s="183"/>
      <c r="BA82" s="183"/>
      <c r="BB82" s="195"/>
      <c r="BC82" s="193" t="s">
        <v>430</v>
      </c>
      <c r="BD82" s="193" t="s">
        <v>430</v>
      </c>
      <c r="BE82" s="195"/>
      <c r="BF82" s="195"/>
      <c r="BG82" s="195"/>
      <c r="BH82" s="195"/>
      <c r="BI82" s="195"/>
      <c r="BJ82" s="87"/>
      <c r="BK82" s="32" t="s">
        <v>653</v>
      </c>
    </row>
    <row r="83" spans="1:63" s="164" customFormat="1" ht="12.95" customHeight="1" x14ac:dyDescent="0.25">
      <c r="A83" s="66" t="s">
        <v>405</v>
      </c>
      <c r="B83" s="72"/>
      <c r="C83" s="189" t="s">
        <v>480</v>
      </c>
      <c r="D83" s="72"/>
      <c r="E83" s="211"/>
      <c r="F83" s="68" t="s">
        <v>406</v>
      </c>
      <c r="G83" s="68" t="s">
        <v>407</v>
      </c>
      <c r="H83" s="12" t="s">
        <v>408</v>
      </c>
      <c r="I83" s="25" t="s">
        <v>143</v>
      </c>
      <c r="J83" s="1" t="s">
        <v>149</v>
      </c>
      <c r="K83" s="25" t="s">
        <v>196</v>
      </c>
      <c r="L83" s="24">
        <v>30</v>
      </c>
      <c r="M83" s="69" t="s">
        <v>197</v>
      </c>
      <c r="N83" s="70" t="s">
        <v>365</v>
      </c>
      <c r="O83" s="24" t="s">
        <v>126</v>
      </c>
      <c r="P83" s="25" t="s">
        <v>125</v>
      </c>
      <c r="Q83" s="24" t="s">
        <v>122</v>
      </c>
      <c r="R83" s="25" t="s">
        <v>200</v>
      </c>
      <c r="S83" s="25" t="s">
        <v>201</v>
      </c>
      <c r="T83" s="24"/>
      <c r="U83" s="24" t="s">
        <v>398</v>
      </c>
      <c r="V83" s="24" t="s">
        <v>146</v>
      </c>
      <c r="W83" s="9">
        <v>30</v>
      </c>
      <c r="X83" s="9">
        <v>60</v>
      </c>
      <c r="Y83" s="16">
        <v>10</v>
      </c>
      <c r="Z83" s="86" t="s">
        <v>409</v>
      </c>
      <c r="AA83" s="5" t="s">
        <v>138</v>
      </c>
      <c r="AB83" s="71">
        <v>0.9</v>
      </c>
      <c r="AC83" s="190">
        <v>49120.34</v>
      </c>
      <c r="AD83" s="71">
        <f t="shared" si="34"/>
        <v>44208.305999999997</v>
      </c>
      <c r="AE83" s="71">
        <f t="shared" si="35"/>
        <v>49513.30272</v>
      </c>
      <c r="AF83" s="71">
        <v>0.9</v>
      </c>
      <c r="AG83" s="190">
        <v>49120.34</v>
      </c>
      <c r="AH83" s="71">
        <f t="shared" si="36"/>
        <v>44208.305999999997</v>
      </c>
      <c r="AI83" s="71">
        <f t="shared" si="37"/>
        <v>49513.30272</v>
      </c>
      <c r="AJ83" s="19">
        <v>0</v>
      </c>
      <c r="AK83" s="19">
        <v>0</v>
      </c>
      <c r="AL83" s="19">
        <v>0</v>
      </c>
      <c r="AM83" s="19">
        <v>0</v>
      </c>
      <c r="AN83" s="19">
        <v>0</v>
      </c>
      <c r="AO83" s="19">
        <v>0</v>
      </c>
      <c r="AP83" s="19">
        <v>0</v>
      </c>
      <c r="AQ83" s="19">
        <v>0</v>
      </c>
      <c r="AR83" s="19">
        <v>0</v>
      </c>
      <c r="AS83" s="19">
        <v>0</v>
      </c>
      <c r="AT83" s="19">
        <v>0</v>
      </c>
      <c r="AU83" s="19">
        <v>0</v>
      </c>
      <c r="AV83" s="64">
        <f t="shared" si="38"/>
        <v>1.8</v>
      </c>
      <c r="AW83" s="41">
        <v>0</v>
      </c>
      <c r="AX83" s="41">
        <f t="shared" si="28"/>
        <v>0</v>
      </c>
      <c r="AY83" s="4" t="s">
        <v>203</v>
      </c>
      <c r="AZ83" s="25"/>
      <c r="BA83" s="25"/>
      <c r="BB83" s="44"/>
      <c r="BC83" s="12" t="s">
        <v>431</v>
      </c>
      <c r="BD83" s="12" t="s">
        <v>431</v>
      </c>
      <c r="BE83" s="44"/>
      <c r="BF83" s="44"/>
      <c r="BG83" s="44"/>
      <c r="BH83" s="44"/>
      <c r="BI83" s="44"/>
      <c r="BJ83" s="87"/>
      <c r="BK83" s="87"/>
    </row>
    <row r="84" spans="1:63" s="164" customFormat="1" ht="12.95" customHeight="1" x14ac:dyDescent="0.25">
      <c r="A84" s="66" t="s">
        <v>405</v>
      </c>
      <c r="B84" s="111"/>
      <c r="C84" s="191" t="s">
        <v>563</v>
      </c>
      <c r="D84" s="111"/>
      <c r="E84" s="211"/>
      <c r="F84" s="68" t="s">
        <v>406</v>
      </c>
      <c r="G84" s="68" t="s">
        <v>407</v>
      </c>
      <c r="H84" s="12" t="s">
        <v>408</v>
      </c>
      <c r="I84" s="25" t="s">
        <v>143</v>
      </c>
      <c r="J84" s="1" t="s">
        <v>149</v>
      </c>
      <c r="K84" s="25" t="s">
        <v>196</v>
      </c>
      <c r="L84" s="24">
        <v>30</v>
      </c>
      <c r="M84" s="69" t="s">
        <v>197</v>
      </c>
      <c r="N84" s="70" t="s">
        <v>365</v>
      </c>
      <c r="O84" s="1" t="s">
        <v>166</v>
      </c>
      <c r="P84" s="25" t="s">
        <v>125</v>
      </c>
      <c r="Q84" s="24" t="s">
        <v>122</v>
      </c>
      <c r="R84" s="25" t="s">
        <v>200</v>
      </c>
      <c r="S84" s="25" t="s">
        <v>201</v>
      </c>
      <c r="T84" s="24"/>
      <c r="U84" s="24" t="s">
        <v>398</v>
      </c>
      <c r="V84" s="24" t="s">
        <v>146</v>
      </c>
      <c r="W84" s="9">
        <v>30</v>
      </c>
      <c r="X84" s="9">
        <v>60</v>
      </c>
      <c r="Y84" s="16">
        <v>10</v>
      </c>
      <c r="Z84" s="86" t="s">
        <v>409</v>
      </c>
      <c r="AA84" s="5" t="s">
        <v>138</v>
      </c>
      <c r="AB84" s="102">
        <v>0.9</v>
      </c>
      <c r="AC84" s="192">
        <v>49120.34</v>
      </c>
      <c r="AD84" s="103">
        <f t="shared" ref="AD84" si="65">AB84*AC84</f>
        <v>44208.305999999997</v>
      </c>
      <c r="AE84" s="103">
        <f t="shared" si="35"/>
        <v>49513.30272</v>
      </c>
      <c r="AF84" s="104">
        <v>0.9</v>
      </c>
      <c r="AG84" s="192">
        <v>49120.34</v>
      </c>
      <c r="AH84" s="103">
        <f t="shared" ref="AH84" si="66">AF84*AG84</f>
        <v>44208.305999999997</v>
      </c>
      <c r="AI84" s="103">
        <f t="shared" si="37"/>
        <v>49513.30272</v>
      </c>
      <c r="AJ84" s="105">
        <v>0</v>
      </c>
      <c r="AK84" s="105">
        <v>0</v>
      </c>
      <c r="AL84" s="105">
        <v>0</v>
      </c>
      <c r="AM84" s="105">
        <v>0</v>
      </c>
      <c r="AN84" s="105">
        <v>0</v>
      </c>
      <c r="AO84" s="105">
        <v>0</v>
      </c>
      <c r="AP84" s="105">
        <v>0</v>
      </c>
      <c r="AQ84" s="105">
        <v>0</v>
      </c>
      <c r="AR84" s="105">
        <v>0</v>
      </c>
      <c r="AS84" s="105">
        <v>0</v>
      </c>
      <c r="AT84" s="105">
        <v>0</v>
      </c>
      <c r="AU84" s="105">
        <v>0</v>
      </c>
      <c r="AV84" s="106">
        <f t="shared" si="38"/>
        <v>1.8</v>
      </c>
      <c r="AW84" s="41">
        <v>0</v>
      </c>
      <c r="AX84" s="41">
        <f t="shared" si="28"/>
        <v>0</v>
      </c>
      <c r="AY84" s="107" t="s">
        <v>203</v>
      </c>
      <c r="AZ84" s="108"/>
      <c r="BA84" s="108"/>
      <c r="BB84" s="110"/>
      <c r="BC84" s="109" t="s">
        <v>431</v>
      </c>
      <c r="BD84" s="109" t="s">
        <v>431</v>
      </c>
      <c r="BE84" s="110"/>
      <c r="BF84" s="110"/>
      <c r="BG84" s="110"/>
      <c r="BH84" s="110"/>
      <c r="BI84" s="110"/>
      <c r="BJ84" s="87"/>
      <c r="BK84" s="27">
        <v>14</v>
      </c>
    </row>
    <row r="85" spans="1:63" s="187" customFormat="1" ht="12.95" customHeight="1" x14ac:dyDescent="0.25">
      <c r="A85" s="182" t="s">
        <v>405</v>
      </c>
      <c r="B85" s="158">
        <v>210014216</v>
      </c>
      <c r="C85" s="158" t="s">
        <v>671</v>
      </c>
      <c r="D85" s="158"/>
      <c r="E85" s="212"/>
      <c r="F85" s="193" t="s">
        <v>406</v>
      </c>
      <c r="G85" s="193" t="s">
        <v>407</v>
      </c>
      <c r="H85" s="193" t="s">
        <v>408</v>
      </c>
      <c r="I85" s="183" t="s">
        <v>143</v>
      </c>
      <c r="J85" s="152" t="s">
        <v>149</v>
      </c>
      <c r="K85" s="183" t="s">
        <v>196</v>
      </c>
      <c r="L85" s="182">
        <v>30</v>
      </c>
      <c r="M85" s="153" t="s">
        <v>197</v>
      </c>
      <c r="N85" s="194" t="s">
        <v>365</v>
      </c>
      <c r="O85" s="152" t="s">
        <v>166</v>
      </c>
      <c r="P85" s="183" t="s">
        <v>125</v>
      </c>
      <c r="Q85" s="182" t="s">
        <v>122</v>
      </c>
      <c r="R85" s="183" t="s">
        <v>200</v>
      </c>
      <c r="S85" s="183" t="s">
        <v>201</v>
      </c>
      <c r="T85" s="182"/>
      <c r="U85" s="182" t="s">
        <v>398</v>
      </c>
      <c r="V85" s="182" t="s">
        <v>146</v>
      </c>
      <c r="W85" s="193">
        <v>30</v>
      </c>
      <c r="X85" s="193">
        <v>60</v>
      </c>
      <c r="Y85" s="156">
        <v>10</v>
      </c>
      <c r="Z85" s="196" t="s">
        <v>409</v>
      </c>
      <c r="AA85" s="181" t="s">
        <v>138</v>
      </c>
      <c r="AB85" s="185">
        <v>0.7</v>
      </c>
      <c r="AC85" s="197">
        <v>48629.14</v>
      </c>
      <c r="AD85" s="185">
        <v>34040.398000000001</v>
      </c>
      <c r="AE85" s="185">
        <v>38125.245760000005</v>
      </c>
      <c r="AF85" s="185">
        <v>0.9</v>
      </c>
      <c r="AG85" s="185">
        <v>49120.34</v>
      </c>
      <c r="AH85" s="185">
        <v>44208.305999999997</v>
      </c>
      <c r="AI85" s="185">
        <v>49513.30272</v>
      </c>
      <c r="AJ85" s="186">
        <v>0</v>
      </c>
      <c r="AK85" s="186">
        <v>0</v>
      </c>
      <c r="AL85" s="186">
        <v>0</v>
      </c>
      <c r="AM85" s="186">
        <v>0</v>
      </c>
      <c r="AN85" s="186">
        <v>0</v>
      </c>
      <c r="AO85" s="186">
        <v>0</v>
      </c>
      <c r="AP85" s="186">
        <v>0</v>
      </c>
      <c r="AQ85" s="186">
        <v>0</v>
      </c>
      <c r="AR85" s="186">
        <v>0</v>
      </c>
      <c r="AS85" s="186">
        <v>0</v>
      </c>
      <c r="AT85" s="186">
        <v>0</v>
      </c>
      <c r="AU85" s="186">
        <v>0</v>
      </c>
      <c r="AV85" s="186">
        <f t="shared" si="38"/>
        <v>1.6</v>
      </c>
      <c r="AW85" s="185">
        <f t="shared" si="33"/>
        <v>78248.703999999998</v>
      </c>
      <c r="AX85" s="185">
        <f t="shared" si="28"/>
        <v>87638.548480000012</v>
      </c>
      <c r="AY85" s="158" t="s">
        <v>203</v>
      </c>
      <c r="AZ85" s="183"/>
      <c r="BA85" s="183"/>
      <c r="BB85" s="195"/>
      <c r="BC85" s="193" t="s">
        <v>431</v>
      </c>
      <c r="BD85" s="193" t="s">
        <v>431</v>
      </c>
      <c r="BE85" s="195"/>
      <c r="BF85" s="195"/>
      <c r="BG85" s="195"/>
      <c r="BH85" s="195"/>
      <c r="BI85" s="195"/>
      <c r="BJ85" s="87"/>
      <c r="BK85" s="32" t="s">
        <v>653</v>
      </c>
    </row>
    <row r="86" spans="1:63" s="164" customFormat="1" ht="12.95" customHeight="1" x14ac:dyDescent="0.25">
      <c r="A86" s="66" t="s">
        <v>405</v>
      </c>
      <c r="B86" s="72"/>
      <c r="C86" s="189" t="s">
        <v>481</v>
      </c>
      <c r="D86" s="72"/>
      <c r="E86" s="211"/>
      <c r="F86" s="68" t="s">
        <v>411</v>
      </c>
      <c r="G86" s="68" t="s">
        <v>407</v>
      </c>
      <c r="H86" s="12" t="s">
        <v>412</v>
      </c>
      <c r="I86" s="25" t="s">
        <v>143</v>
      </c>
      <c r="J86" s="1" t="s">
        <v>149</v>
      </c>
      <c r="K86" s="25" t="s">
        <v>196</v>
      </c>
      <c r="L86" s="24">
        <v>30</v>
      </c>
      <c r="M86" s="69" t="s">
        <v>197</v>
      </c>
      <c r="N86" s="70" t="s">
        <v>365</v>
      </c>
      <c r="O86" s="24" t="s">
        <v>126</v>
      </c>
      <c r="P86" s="25" t="s">
        <v>125</v>
      </c>
      <c r="Q86" s="24" t="s">
        <v>122</v>
      </c>
      <c r="R86" s="25" t="s">
        <v>200</v>
      </c>
      <c r="S86" s="25" t="s">
        <v>201</v>
      </c>
      <c r="T86" s="24"/>
      <c r="U86" s="24" t="s">
        <v>398</v>
      </c>
      <c r="V86" s="24" t="s">
        <v>146</v>
      </c>
      <c r="W86" s="9">
        <v>30</v>
      </c>
      <c r="X86" s="9">
        <v>60</v>
      </c>
      <c r="Y86" s="16">
        <v>10</v>
      </c>
      <c r="Z86" s="86" t="s">
        <v>409</v>
      </c>
      <c r="AA86" s="5" t="s">
        <v>138</v>
      </c>
      <c r="AB86" s="71">
        <v>0.2</v>
      </c>
      <c r="AC86" s="190">
        <v>2619306.31</v>
      </c>
      <c r="AD86" s="71">
        <f t="shared" si="34"/>
        <v>523861.26200000005</v>
      </c>
      <c r="AE86" s="71">
        <f t="shared" si="35"/>
        <v>586724.6134400001</v>
      </c>
      <c r="AF86" s="71">
        <v>0.2</v>
      </c>
      <c r="AG86" s="190">
        <v>2619306.31</v>
      </c>
      <c r="AH86" s="71">
        <f t="shared" si="36"/>
        <v>523861.26200000005</v>
      </c>
      <c r="AI86" s="71">
        <f t="shared" si="37"/>
        <v>586724.6134400001</v>
      </c>
      <c r="AJ86" s="19">
        <v>0</v>
      </c>
      <c r="AK86" s="19">
        <v>0</v>
      </c>
      <c r="AL86" s="19">
        <v>0</v>
      </c>
      <c r="AM86" s="19">
        <v>0</v>
      </c>
      <c r="AN86" s="19">
        <v>0</v>
      </c>
      <c r="AO86" s="19">
        <v>0</v>
      </c>
      <c r="AP86" s="19">
        <v>0</v>
      </c>
      <c r="AQ86" s="19">
        <v>0</v>
      </c>
      <c r="AR86" s="19">
        <v>0</v>
      </c>
      <c r="AS86" s="19">
        <v>0</v>
      </c>
      <c r="AT86" s="19">
        <v>0</v>
      </c>
      <c r="AU86" s="19">
        <v>0</v>
      </c>
      <c r="AV86" s="64">
        <f t="shared" si="38"/>
        <v>0.4</v>
      </c>
      <c r="AW86" s="41">
        <v>0</v>
      </c>
      <c r="AX86" s="41">
        <f t="shared" si="28"/>
        <v>0</v>
      </c>
      <c r="AY86" s="4" t="s">
        <v>203</v>
      </c>
      <c r="AZ86" s="25"/>
      <c r="BA86" s="25"/>
      <c r="BB86" s="44"/>
      <c r="BC86" s="12" t="s">
        <v>432</v>
      </c>
      <c r="BD86" s="12" t="s">
        <v>432</v>
      </c>
      <c r="BE86" s="44"/>
      <c r="BF86" s="44"/>
      <c r="BG86" s="44"/>
      <c r="BH86" s="44"/>
      <c r="BI86" s="44"/>
      <c r="BJ86" s="87"/>
      <c r="BK86" s="87"/>
    </row>
    <row r="87" spans="1:63" s="164" customFormat="1" ht="12.95" customHeight="1" x14ac:dyDescent="0.25">
      <c r="A87" s="66" t="s">
        <v>405</v>
      </c>
      <c r="B87" s="111"/>
      <c r="C87" s="191" t="s">
        <v>564</v>
      </c>
      <c r="D87" s="111"/>
      <c r="E87" s="211"/>
      <c r="F87" s="68" t="s">
        <v>411</v>
      </c>
      <c r="G87" s="68" t="s">
        <v>407</v>
      </c>
      <c r="H87" s="12" t="s">
        <v>412</v>
      </c>
      <c r="I87" s="25" t="s">
        <v>143</v>
      </c>
      <c r="J87" s="1" t="s">
        <v>149</v>
      </c>
      <c r="K87" s="25" t="s">
        <v>196</v>
      </c>
      <c r="L87" s="24">
        <v>30</v>
      </c>
      <c r="M87" s="69" t="s">
        <v>197</v>
      </c>
      <c r="N87" s="70" t="s">
        <v>365</v>
      </c>
      <c r="O87" s="1" t="s">
        <v>166</v>
      </c>
      <c r="P87" s="25" t="s">
        <v>125</v>
      </c>
      <c r="Q87" s="24" t="s">
        <v>122</v>
      </c>
      <c r="R87" s="25" t="s">
        <v>200</v>
      </c>
      <c r="S87" s="25" t="s">
        <v>201</v>
      </c>
      <c r="T87" s="24"/>
      <c r="U87" s="24" t="s">
        <v>398</v>
      </c>
      <c r="V87" s="24" t="s">
        <v>146</v>
      </c>
      <c r="W87" s="9">
        <v>30</v>
      </c>
      <c r="X87" s="9">
        <v>60</v>
      </c>
      <c r="Y87" s="16">
        <v>10</v>
      </c>
      <c r="Z87" s="86" t="s">
        <v>409</v>
      </c>
      <c r="AA87" s="5" t="s">
        <v>138</v>
      </c>
      <c r="AB87" s="102">
        <v>0.2</v>
      </c>
      <c r="AC87" s="192">
        <v>2619306.31</v>
      </c>
      <c r="AD87" s="103">
        <f t="shared" ref="AD87" si="67">AB87*AC87</f>
        <v>523861.26200000005</v>
      </c>
      <c r="AE87" s="103">
        <f t="shared" si="35"/>
        <v>586724.6134400001</v>
      </c>
      <c r="AF87" s="104">
        <v>0.2</v>
      </c>
      <c r="AG87" s="192">
        <v>2619306.31</v>
      </c>
      <c r="AH87" s="103">
        <f t="shared" ref="AH87" si="68">AF87*AG87</f>
        <v>523861.26200000005</v>
      </c>
      <c r="AI87" s="103">
        <f t="shared" si="37"/>
        <v>586724.6134400001</v>
      </c>
      <c r="AJ87" s="105">
        <v>0</v>
      </c>
      <c r="AK87" s="105">
        <v>0</v>
      </c>
      <c r="AL87" s="105">
        <v>0</v>
      </c>
      <c r="AM87" s="105">
        <v>0</v>
      </c>
      <c r="AN87" s="105">
        <v>0</v>
      </c>
      <c r="AO87" s="105">
        <v>0</v>
      </c>
      <c r="AP87" s="105">
        <v>0</v>
      </c>
      <c r="AQ87" s="105">
        <v>0</v>
      </c>
      <c r="AR87" s="105">
        <v>0</v>
      </c>
      <c r="AS87" s="105">
        <v>0</v>
      </c>
      <c r="AT87" s="105">
        <v>0</v>
      </c>
      <c r="AU87" s="105">
        <v>0</v>
      </c>
      <c r="AV87" s="106">
        <f t="shared" si="38"/>
        <v>0.4</v>
      </c>
      <c r="AW87" s="41">
        <v>0</v>
      </c>
      <c r="AX87" s="41">
        <f t="shared" si="28"/>
        <v>0</v>
      </c>
      <c r="AY87" s="107" t="s">
        <v>203</v>
      </c>
      <c r="AZ87" s="108"/>
      <c r="BA87" s="108"/>
      <c r="BB87" s="110"/>
      <c r="BC87" s="109" t="s">
        <v>432</v>
      </c>
      <c r="BD87" s="109" t="s">
        <v>432</v>
      </c>
      <c r="BE87" s="110"/>
      <c r="BF87" s="110"/>
      <c r="BG87" s="110"/>
      <c r="BH87" s="110"/>
      <c r="BI87" s="110"/>
      <c r="BJ87" s="87"/>
      <c r="BK87" s="27">
        <v>14</v>
      </c>
    </row>
    <row r="88" spans="1:63" s="187" customFormat="1" ht="12.95" customHeight="1" x14ac:dyDescent="0.25">
      <c r="A88" s="182" t="s">
        <v>405</v>
      </c>
      <c r="B88" s="158">
        <v>210014245</v>
      </c>
      <c r="C88" s="158" t="s">
        <v>672</v>
      </c>
      <c r="D88" s="158"/>
      <c r="E88" s="212"/>
      <c r="F88" s="193" t="s">
        <v>411</v>
      </c>
      <c r="G88" s="193" t="s">
        <v>407</v>
      </c>
      <c r="H88" s="193" t="s">
        <v>412</v>
      </c>
      <c r="I88" s="183" t="s">
        <v>143</v>
      </c>
      <c r="J88" s="152" t="s">
        <v>149</v>
      </c>
      <c r="K88" s="183" t="s">
        <v>196</v>
      </c>
      <c r="L88" s="182">
        <v>30</v>
      </c>
      <c r="M88" s="153" t="s">
        <v>197</v>
      </c>
      <c r="N88" s="194" t="s">
        <v>365</v>
      </c>
      <c r="O88" s="152" t="s">
        <v>166</v>
      </c>
      <c r="P88" s="183" t="s">
        <v>125</v>
      </c>
      <c r="Q88" s="182" t="s">
        <v>122</v>
      </c>
      <c r="R88" s="183" t="s">
        <v>200</v>
      </c>
      <c r="S88" s="183" t="s">
        <v>201</v>
      </c>
      <c r="T88" s="182"/>
      <c r="U88" s="182" t="s">
        <v>398</v>
      </c>
      <c r="V88" s="182" t="s">
        <v>146</v>
      </c>
      <c r="W88" s="193">
        <v>30</v>
      </c>
      <c r="X88" s="193">
        <v>60</v>
      </c>
      <c r="Y88" s="156">
        <v>10</v>
      </c>
      <c r="Z88" s="196" t="s">
        <v>409</v>
      </c>
      <c r="AA88" s="181" t="s">
        <v>138</v>
      </c>
      <c r="AB88" s="185">
        <v>0.1</v>
      </c>
      <c r="AC88" s="197">
        <v>2593113.2400000002</v>
      </c>
      <c r="AD88" s="185">
        <v>259311.32400000002</v>
      </c>
      <c r="AE88" s="185">
        <v>290428.68288000004</v>
      </c>
      <c r="AF88" s="185">
        <v>0.2</v>
      </c>
      <c r="AG88" s="185">
        <v>2619306.31</v>
      </c>
      <c r="AH88" s="185">
        <v>523861.26200000005</v>
      </c>
      <c r="AI88" s="185">
        <v>586724.6134400001</v>
      </c>
      <c r="AJ88" s="186">
        <v>0</v>
      </c>
      <c r="AK88" s="186">
        <v>0</v>
      </c>
      <c r="AL88" s="186">
        <v>0</v>
      </c>
      <c r="AM88" s="186">
        <v>0</v>
      </c>
      <c r="AN88" s="186">
        <v>0</v>
      </c>
      <c r="AO88" s="186">
        <v>0</v>
      </c>
      <c r="AP88" s="186">
        <v>0</v>
      </c>
      <c r="AQ88" s="186">
        <v>0</v>
      </c>
      <c r="AR88" s="186">
        <v>0</v>
      </c>
      <c r="AS88" s="186">
        <v>0</v>
      </c>
      <c r="AT88" s="186">
        <v>0</v>
      </c>
      <c r="AU88" s="186">
        <v>0</v>
      </c>
      <c r="AV88" s="186">
        <f t="shared" si="38"/>
        <v>0.30000000000000004</v>
      </c>
      <c r="AW88" s="185">
        <f t="shared" si="33"/>
        <v>783172.58600000013</v>
      </c>
      <c r="AX88" s="185">
        <f t="shared" si="28"/>
        <v>877153.2963200002</v>
      </c>
      <c r="AY88" s="158" t="s">
        <v>203</v>
      </c>
      <c r="AZ88" s="183"/>
      <c r="BA88" s="183"/>
      <c r="BB88" s="195"/>
      <c r="BC88" s="193" t="s">
        <v>432</v>
      </c>
      <c r="BD88" s="193" t="s">
        <v>432</v>
      </c>
      <c r="BE88" s="195"/>
      <c r="BF88" s="195"/>
      <c r="BG88" s="195"/>
      <c r="BH88" s="195"/>
      <c r="BI88" s="195"/>
      <c r="BJ88" s="87"/>
      <c r="BK88" s="32" t="s">
        <v>653</v>
      </c>
    </row>
    <row r="89" spans="1:63" s="164" customFormat="1" ht="12.95" customHeight="1" x14ac:dyDescent="0.25">
      <c r="A89" s="66" t="s">
        <v>405</v>
      </c>
      <c r="B89" s="72"/>
      <c r="C89" s="189" t="s">
        <v>482</v>
      </c>
      <c r="D89" s="72"/>
      <c r="E89" s="211"/>
      <c r="F89" s="68" t="s">
        <v>406</v>
      </c>
      <c r="G89" s="68" t="s">
        <v>407</v>
      </c>
      <c r="H89" s="12" t="s">
        <v>408</v>
      </c>
      <c r="I89" s="25" t="s">
        <v>143</v>
      </c>
      <c r="J89" s="1" t="s">
        <v>149</v>
      </c>
      <c r="K89" s="25" t="s">
        <v>196</v>
      </c>
      <c r="L89" s="24">
        <v>30</v>
      </c>
      <c r="M89" s="69" t="s">
        <v>197</v>
      </c>
      <c r="N89" s="70" t="s">
        <v>365</v>
      </c>
      <c r="O89" s="24" t="s">
        <v>126</v>
      </c>
      <c r="P89" s="25" t="s">
        <v>125</v>
      </c>
      <c r="Q89" s="24" t="s">
        <v>122</v>
      </c>
      <c r="R89" s="25" t="s">
        <v>200</v>
      </c>
      <c r="S89" s="25" t="s">
        <v>201</v>
      </c>
      <c r="T89" s="24"/>
      <c r="U89" s="24" t="s">
        <v>398</v>
      </c>
      <c r="V89" s="24" t="s">
        <v>146</v>
      </c>
      <c r="W89" s="9">
        <v>30</v>
      </c>
      <c r="X89" s="9">
        <v>60</v>
      </c>
      <c r="Y89" s="16">
        <v>10</v>
      </c>
      <c r="Z89" s="86" t="s">
        <v>409</v>
      </c>
      <c r="AA89" s="5" t="s">
        <v>138</v>
      </c>
      <c r="AB89" s="71">
        <v>0.85</v>
      </c>
      <c r="AC89" s="190">
        <v>225375.69</v>
      </c>
      <c r="AD89" s="71">
        <f t="shared" si="34"/>
        <v>191569.3365</v>
      </c>
      <c r="AE89" s="71">
        <f t="shared" si="35"/>
        <v>214557.65688000002</v>
      </c>
      <c r="AF89" s="71">
        <v>0.85</v>
      </c>
      <c r="AG89" s="190">
        <v>225375.69</v>
      </c>
      <c r="AH89" s="71">
        <f t="shared" si="36"/>
        <v>191569.3365</v>
      </c>
      <c r="AI89" s="71">
        <f t="shared" si="37"/>
        <v>214557.65688000002</v>
      </c>
      <c r="AJ89" s="19">
        <v>0</v>
      </c>
      <c r="AK89" s="19">
        <v>0</v>
      </c>
      <c r="AL89" s="19">
        <v>0</v>
      </c>
      <c r="AM89" s="19">
        <v>0</v>
      </c>
      <c r="AN89" s="19">
        <v>0</v>
      </c>
      <c r="AO89" s="19">
        <v>0</v>
      </c>
      <c r="AP89" s="19">
        <v>0</v>
      </c>
      <c r="AQ89" s="19">
        <v>0</v>
      </c>
      <c r="AR89" s="19">
        <v>0</v>
      </c>
      <c r="AS89" s="19">
        <v>0</v>
      </c>
      <c r="AT89" s="19">
        <v>0</v>
      </c>
      <c r="AU89" s="19">
        <v>0</v>
      </c>
      <c r="AV89" s="64">
        <f t="shared" si="38"/>
        <v>1.7</v>
      </c>
      <c r="AW89" s="41">
        <v>0</v>
      </c>
      <c r="AX89" s="41">
        <f t="shared" si="28"/>
        <v>0</v>
      </c>
      <c r="AY89" s="4" t="s">
        <v>203</v>
      </c>
      <c r="AZ89" s="25"/>
      <c r="BA89" s="25"/>
      <c r="BB89" s="44"/>
      <c r="BC89" s="12" t="s">
        <v>433</v>
      </c>
      <c r="BD89" s="12" t="s">
        <v>433</v>
      </c>
      <c r="BE89" s="44"/>
      <c r="BF89" s="44"/>
      <c r="BG89" s="44"/>
      <c r="BH89" s="44"/>
      <c r="BI89" s="44"/>
      <c r="BJ89" s="87"/>
      <c r="BK89" s="87"/>
    </row>
    <row r="90" spans="1:63" s="164" customFormat="1" ht="12.95" customHeight="1" x14ac:dyDescent="0.25">
      <c r="A90" s="66" t="s">
        <v>405</v>
      </c>
      <c r="B90" s="111"/>
      <c r="C90" s="191" t="s">
        <v>565</v>
      </c>
      <c r="D90" s="111"/>
      <c r="E90" s="211"/>
      <c r="F90" s="68" t="s">
        <v>406</v>
      </c>
      <c r="G90" s="68" t="s">
        <v>407</v>
      </c>
      <c r="H90" s="12" t="s">
        <v>408</v>
      </c>
      <c r="I90" s="25" t="s">
        <v>143</v>
      </c>
      <c r="J90" s="1" t="s">
        <v>149</v>
      </c>
      <c r="K90" s="25" t="s">
        <v>196</v>
      </c>
      <c r="L90" s="24">
        <v>30</v>
      </c>
      <c r="M90" s="69" t="s">
        <v>197</v>
      </c>
      <c r="N90" s="70" t="s">
        <v>365</v>
      </c>
      <c r="O90" s="1" t="s">
        <v>166</v>
      </c>
      <c r="P90" s="25" t="s">
        <v>125</v>
      </c>
      <c r="Q90" s="24" t="s">
        <v>122</v>
      </c>
      <c r="R90" s="25" t="s">
        <v>200</v>
      </c>
      <c r="S90" s="25" t="s">
        <v>201</v>
      </c>
      <c r="T90" s="24"/>
      <c r="U90" s="24" t="s">
        <v>398</v>
      </c>
      <c r="V90" s="24" t="s">
        <v>146</v>
      </c>
      <c r="W90" s="9">
        <v>30</v>
      </c>
      <c r="X90" s="9">
        <v>60</v>
      </c>
      <c r="Y90" s="16">
        <v>10</v>
      </c>
      <c r="Z90" s="86" t="s">
        <v>409</v>
      </c>
      <c r="AA90" s="5" t="s">
        <v>138</v>
      </c>
      <c r="AB90" s="102">
        <v>0.85</v>
      </c>
      <c r="AC90" s="192">
        <v>225375.69</v>
      </c>
      <c r="AD90" s="103">
        <f t="shared" ref="AD90" si="69">AB90*AC90</f>
        <v>191569.3365</v>
      </c>
      <c r="AE90" s="103">
        <f t="shared" si="35"/>
        <v>214557.65688000002</v>
      </c>
      <c r="AF90" s="104">
        <v>0.85</v>
      </c>
      <c r="AG90" s="192">
        <v>225375.69</v>
      </c>
      <c r="AH90" s="103">
        <f t="shared" ref="AH90" si="70">AF90*AG90</f>
        <v>191569.3365</v>
      </c>
      <c r="AI90" s="103">
        <f t="shared" si="37"/>
        <v>214557.65688000002</v>
      </c>
      <c r="AJ90" s="105">
        <v>0</v>
      </c>
      <c r="AK90" s="105">
        <v>0</v>
      </c>
      <c r="AL90" s="105">
        <v>0</v>
      </c>
      <c r="AM90" s="105">
        <v>0</v>
      </c>
      <c r="AN90" s="105">
        <v>0</v>
      </c>
      <c r="AO90" s="105">
        <v>0</v>
      </c>
      <c r="AP90" s="105">
        <v>0</v>
      </c>
      <c r="AQ90" s="105">
        <v>0</v>
      </c>
      <c r="AR90" s="105">
        <v>0</v>
      </c>
      <c r="AS90" s="105">
        <v>0</v>
      </c>
      <c r="AT90" s="105">
        <v>0</v>
      </c>
      <c r="AU90" s="105">
        <v>0</v>
      </c>
      <c r="AV90" s="106">
        <f t="shared" si="38"/>
        <v>1.7</v>
      </c>
      <c r="AW90" s="41">
        <v>0</v>
      </c>
      <c r="AX90" s="41">
        <f t="shared" si="28"/>
        <v>0</v>
      </c>
      <c r="AY90" s="107" t="s">
        <v>203</v>
      </c>
      <c r="AZ90" s="108"/>
      <c r="BA90" s="108"/>
      <c r="BB90" s="110"/>
      <c r="BC90" s="109" t="s">
        <v>433</v>
      </c>
      <c r="BD90" s="109" t="s">
        <v>433</v>
      </c>
      <c r="BE90" s="110"/>
      <c r="BF90" s="110"/>
      <c r="BG90" s="110"/>
      <c r="BH90" s="110"/>
      <c r="BI90" s="110"/>
      <c r="BJ90" s="87"/>
      <c r="BK90" s="27">
        <v>14</v>
      </c>
    </row>
    <row r="91" spans="1:63" s="187" customFormat="1" ht="12.95" customHeight="1" x14ac:dyDescent="0.25">
      <c r="A91" s="182" t="s">
        <v>405</v>
      </c>
      <c r="B91" s="158">
        <v>210014355</v>
      </c>
      <c r="C91" s="158" t="s">
        <v>673</v>
      </c>
      <c r="D91" s="158"/>
      <c r="E91" s="212"/>
      <c r="F91" s="193" t="s">
        <v>406</v>
      </c>
      <c r="G91" s="193" t="s">
        <v>407</v>
      </c>
      <c r="H91" s="193" t="s">
        <v>408</v>
      </c>
      <c r="I91" s="183" t="s">
        <v>143</v>
      </c>
      <c r="J91" s="152" t="s">
        <v>149</v>
      </c>
      <c r="K91" s="183" t="s">
        <v>196</v>
      </c>
      <c r="L91" s="182">
        <v>30</v>
      </c>
      <c r="M91" s="153" t="s">
        <v>197</v>
      </c>
      <c r="N91" s="194" t="s">
        <v>365</v>
      </c>
      <c r="O91" s="152" t="s">
        <v>166</v>
      </c>
      <c r="P91" s="183" t="s">
        <v>125</v>
      </c>
      <c r="Q91" s="182" t="s">
        <v>122</v>
      </c>
      <c r="R91" s="183" t="s">
        <v>200</v>
      </c>
      <c r="S91" s="183" t="s">
        <v>201</v>
      </c>
      <c r="T91" s="182"/>
      <c r="U91" s="182" t="s">
        <v>398</v>
      </c>
      <c r="V91" s="182" t="s">
        <v>146</v>
      </c>
      <c r="W91" s="193">
        <v>30</v>
      </c>
      <c r="X91" s="193">
        <v>60</v>
      </c>
      <c r="Y91" s="156">
        <v>10</v>
      </c>
      <c r="Z91" s="196" t="s">
        <v>409</v>
      </c>
      <c r="AA91" s="181" t="s">
        <v>138</v>
      </c>
      <c r="AB91" s="185">
        <v>0</v>
      </c>
      <c r="AC91" s="197">
        <v>225375.69</v>
      </c>
      <c r="AD91" s="185">
        <v>0</v>
      </c>
      <c r="AE91" s="185">
        <v>0</v>
      </c>
      <c r="AF91" s="185">
        <v>0.85</v>
      </c>
      <c r="AG91" s="185">
        <v>225375.69</v>
      </c>
      <c r="AH91" s="185">
        <v>191569.3365</v>
      </c>
      <c r="AI91" s="185">
        <v>214557.65688000002</v>
      </c>
      <c r="AJ91" s="186">
        <v>0</v>
      </c>
      <c r="AK91" s="186">
        <v>0</v>
      </c>
      <c r="AL91" s="186">
        <v>0</v>
      </c>
      <c r="AM91" s="186">
        <v>0</v>
      </c>
      <c r="AN91" s="186">
        <v>0</v>
      </c>
      <c r="AO91" s="186">
        <v>0</v>
      </c>
      <c r="AP91" s="186">
        <v>0</v>
      </c>
      <c r="AQ91" s="186">
        <v>0</v>
      </c>
      <c r="AR91" s="186">
        <v>0</v>
      </c>
      <c r="AS91" s="186">
        <v>0</v>
      </c>
      <c r="AT91" s="186">
        <v>0</v>
      </c>
      <c r="AU91" s="186">
        <v>0</v>
      </c>
      <c r="AV91" s="186">
        <f t="shared" si="38"/>
        <v>0.85</v>
      </c>
      <c r="AW91" s="185">
        <f t="shared" si="33"/>
        <v>191569.3365</v>
      </c>
      <c r="AX91" s="185">
        <f t="shared" si="28"/>
        <v>214557.65688000002</v>
      </c>
      <c r="AY91" s="158" t="s">
        <v>203</v>
      </c>
      <c r="AZ91" s="183"/>
      <c r="BA91" s="183"/>
      <c r="BB91" s="195"/>
      <c r="BC91" s="193" t="s">
        <v>433</v>
      </c>
      <c r="BD91" s="193" t="s">
        <v>433</v>
      </c>
      <c r="BE91" s="195"/>
      <c r="BF91" s="195"/>
      <c r="BG91" s="195"/>
      <c r="BH91" s="195"/>
      <c r="BI91" s="195"/>
      <c r="BJ91" s="87"/>
      <c r="BK91" s="32" t="s">
        <v>653</v>
      </c>
    </row>
    <row r="92" spans="1:63" s="164" customFormat="1" ht="12.95" customHeight="1" x14ac:dyDescent="0.25">
      <c r="A92" s="66" t="s">
        <v>405</v>
      </c>
      <c r="B92" s="72"/>
      <c r="C92" s="189" t="s">
        <v>483</v>
      </c>
      <c r="D92" s="72"/>
      <c r="E92" s="211"/>
      <c r="F92" s="68" t="s">
        <v>406</v>
      </c>
      <c r="G92" s="68" t="s">
        <v>407</v>
      </c>
      <c r="H92" s="12" t="s">
        <v>408</v>
      </c>
      <c r="I92" s="25" t="s">
        <v>143</v>
      </c>
      <c r="J92" s="1" t="s">
        <v>149</v>
      </c>
      <c r="K92" s="25" t="s">
        <v>196</v>
      </c>
      <c r="L92" s="24">
        <v>30</v>
      </c>
      <c r="M92" s="69" t="s">
        <v>197</v>
      </c>
      <c r="N92" s="70" t="s">
        <v>365</v>
      </c>
      <c r="O92" s="24" t="s">
        <v>126</v>
      </c>
      <c r="P92" s="25" t="s">
        <v>125</v>
      </c>
      <c r="Q92" s="24" t="s">
        <v>122</v>
      </c>
      <c r="R92" s="25" t="s">
        <v>200</v>
      </c>
      <c r="S92" s="25" t="s">
        <v>201</v>
      </c>
      <c r="T92" s="24"/>
      <c r="U92" s="24" t="s">
        <v>398</v>
      </c>
      <c r="V92" s="24" t="s">
        <v>146</v>
      </c>
      <c r="W92" s="9">
        <v>30</v>
      </c>
      <c r="X92" s="9">
        <v>60</v>
      </c>
      <c r="Y92" s="16">
        <v>10</v>
      </c>
      <c r="Z92" s="86" t="s">
        <v>409</v>
      </c>
      <c r="AA92" s="5" t="s">
        <v>138</v>
      </c>
      <c r="AB92" s="71">
        <v>1.35</v>
      </c>
      <c r="AC92" s="190">
        <v>305637.69</v>
      </c>
      <c r="AD92" s="71">
        <f t="shared" si="34"/>
        <v>412610.88150000002</v>
      </c>
      <c r="AE92" s="71">
        <f t="shared" si="35"/>
        <v>462124.18728000007</v>
      </c>
      <c r="AF92" s="71">
        <v>1.35</v>
      </c>
      <c r="AG92" s="190">
        <v>305637.69</v>
      </c>
      <c r="AH92" s="71">
        <f t="shared" si="36"/>
        <v>412610.88150000002</v>
      </c>
      <c r="AI92" s="71">
        <f t="shared" si="37"/>
        <v>462124.18728000007</v>
      </c>
      <c r="AJ92" s="19">
        <v>0</v>
      </c>
      <c r="AK92" s="19">
        <v>0</v>
      </c>
      <c r="AL92" s="19">
        <v>0</v>
      </c>
      <c r="AM92" s="19">
        <v>0</v>
      </c>
      <c r="AN92" s="19">
        <v>0</v>
      </c>
      <c r="AO92" s="19">
        <v>0</v>
      </c>
      <c r="AP92" s="19">
        <v>0</v>
      </c>
      <c r="AQ92" s="19">
        <v>0</v>
      </c>
      <c r="AR92" s="19">
        <v>0</v>
      </c>
      <c r="AS92" s="19">
        <v>0</v>
      </c>
      <c r="AT92" s="19">
        <v>0</v>
      </c>
      <c r="AU92" s="19">
        <v>0</v>
      </c>
      <c r="AV92" s="64">
        <f t="shared" si="38"/>
        <v>2.7</v>
      </c>
      <c r="AW92" s="41">
        <v>0</v>
      </c>
      <c r="AX92" s="41">
        <f t="shared" si="28"/>
        <v>0</v>
      </c>
      <c r="AY92" s="4" t="s">
        <v>203</v>
      </c>
      <c r="AZ92" s="25"/>
      <c r="BA92" s="25"/>
      <c r="BB92" s="44"/>
      <c r="BC92" s="12" t="s">
        <v>434</v>
      </c>
      <c r="BD92" s="12" t="s">
        <v>434</v>
      </c>
      <c r="BE92" s="44"/>
      <c r="BF92" s="44"/>
      <c r="BG92" s="44"/>
      <c r="BH92" s="44"/>
      <c r="BI92" s="44"/>
      <c r="BJ92" s="87"/>
      <c r="BK92" s="87"/>
    </row>
    <row r="93" spans="1:63" s="164" customFormat="1" ht="12.95" customHeight="1" x14ac:dyDescent="0.25">
      <c r="A93" s="66" t="s">
        <v>405</v>
      </c>
      <c r="B93" s="111"/>
      <c r="C93" s="191" t="s">
        <v>566</v>
      </c>
      <c r="D93" s="111"/>
      <c r="E93" s="211"/>
      <c r="F93" s="68" t="s">
        <v>406</v>
      </c>
      <c r="G93" s="68" t="s">
        <v>407</v>
      </c>
      <c r="H93" s="12" t="s">
        <v>408</v>
      </c>
      <c r="I93" s="25" t="s">
        <v>143</v>
      </c>
      <c r="J93" s="1" t="s">
        <v>149</v>
      </c>
      <c r="K93" s="25" t="s">
        <v>196</v>
      </c>
      <c r="L93" s="24">
        <v>30</v>
      </c>
      <c r="M93" s="69" t="s">
        <v>197</v>
      </c>
      <c r="N93" s="70" t="s">
        <v>365</v>
      </c>
      <c r="O93" s="1" t="s">
        <v>166</v>
      </c>
      <c r="P93" s="25" t="s">
        <v>125</v>
      </c>
      <c r="Q93" s="24" t="s">
        <v>122</v>
      </c>
      <c r="R93" s="25" t="s">
        <v>200</v>
      </c>
      <c r="S93" s="25" t="s">
        <v>201</v>
      </c>
      <c r="T93" s="24"/>
      <c r="U93" s="24" t="s">
        <v>398</v>
      </c>
      <c r="V93" s="24" t="s">
        <v>146</v>
      </c>
      <c r="W93" s="9">
        <v>30</v>
      </c>
      <c r="X93" s="9">
        <v>60</v>
      </c>
      <c r="Y93" s="16">
        <v>10</v>
      </c>
      <c r="Z93" s="86" t="s">
        <v>409</v>
      </c>
      <c r="AA93" s="5" t="s">
        <v>138</v>
      </c>
      <c r="AB93" s="102">
        <v>1.35</v>
      </c>
      <c r="AC93" s="192">
        <v>305637.69</v>
      </c>
      <c r="AD93" s="103">
        <f t="shared" ref="AD93" si="71">AB93*AC93</f>
        <v>412610.88150000002</v>
      </c>
      <c r="AE93" s="103">
        <f t="shared" si="35"/>
        <v>462124.18728000007</v>
      </c>
      <c r="AF93" s="104">
        <v>1.35</v>
      </c>
      <c r="AG93" s="192">
        <v>305637.69</v>
      </c>
      <c r="AH93" s="103">
        <f t="shared" ref="AH93" si="72">AF93*AG93</f>
        <v>412610.88150000002</v>
      </c>
      <c r="AI93" s="103">
        <f t="shared" si="37"/>
        <v>462124.18728000007</v>
      </c>
      <c r="AJ93" s="105">
        <v>0</v>
      </c>
      <c r="AK93" s="105">
        <v>0</v>
      </c>
      <c r="AL93" s="105">
        <v>0</v>
      </c>
      <c r="AM93" s="105">
        <v>0</v>
      </c>
      <c r="AN93" s="105">
        <v>0</v>
      </c>
      <c r="AO93" s="105">
        <v>0</v>
      </c>
      <c r="AP93" s="105">
        <v>0</v>
      </c>
      <c r="AQ93" s="105">
        <v>0</v>
      </c>
      <c r="AR93" s="105">
        <v>0</v>
      </c>
      <c r="AS93" s="105">
        <v>0</v>
      </c>
      <c r="AT93" s="105">
        <v>0</v>
      </c>
      <c r="AU93" s="105">
        <v>0</v>
      </c>
      <c r="AV93" s="106">
        <f t="shared" si="38"/>
        <v>2.7</v>
      </c>
      <c r="AW93" s="41">
        <v>0</v>
      </c>
      <c r="AX93" s="41">
        <f t="shared" si="28"/>
        <v>0</v>
      </c>
      <c r="AY93" s="107" t="s">
        <v>203</v>
      </c>
      <c r="AZ93" s="108"/>
      <c r="BA93" s="108"/>
      <c r="BB93" s="110"/>
      <c r="BC93" s="109" t="s">
        <v>434</v>
      </c>
      <c r="BD93" s="109" t="s">
        <v>434</v>
      </c>
      <c r="BE93" s="110"/>
      <c r="BF93" s="110"/>
      <c r="BG93" s="110"/>
      <c r="BH93" s="110"/>
      <c r="BI93" s="110"/>
      <c r="BJ93" s="87"/>
      <c r="BK93" s="27">
        <v>14</v>
      </c>
    </row>
    <row r="94" spans="1:63" s="187" customFormat="1" ht="12.95" customHeight="1" x14ac:dyDescent="0.25">
      <c r="A94" s="182" t="s">
        <v>405</v>
      </c>
      <c r="B94" s="158">
        <v>210014390</v>
      </c>
      <c r="C94" s="158" t="s">
        <v>674</v>
      </c>
      <c r="D94" s="158"/>
      <c r="E94" s="212"/>
      <c r="F94" s="193" t="s">
        <v>406</v>
      </c>
      <c r="G94" s="193" t="s">
        <v>407</v>
      </c>
      <c r="H94" s="193" t="s">
        <v>408</v>
      </c>
      <c r="I94" s="183" t="s">
        <v>143</v>
      </c>
      <c r="J94" s="152" t="s">
        <v>149</v>
      </c>
      <c r="K94" s="183" t="s">
        <v>196</v>
      </c>
      <c r="L94" s="182">
        <v>30</v>
      </c>
      <c r="M94" s="153" t="s">
        <v>197</v>
      </c>
      <c r="N94" s="194" t="s">
        <v>365</v>
      </c>
      <c r="O94" s="152" t="s">
        <v>166</v>
      </c>
      <c r="P94" s="183" t="s">
        <v>125</v>
      </c>
      <c r="Q94" s="182" t="s">
        <v>122</v>
      </c>
      <c r="R94" s="183" t="s">
        <v>200</v>
      </c>
      <c r="S94" s="183" t="s">
        <v>201</v>
      </c>
      <c r="T94" s="182"/>
      <c r="U94" s="182" t="s">
        <v>398</v>
      </c>
      <c r="V94" s="182" t="s">
        <v>146</v>
      </c>
      <c r="W94" s="193">
        <v>30</v>
      </c>
      <c r="X94" s="193">
        <v>60</v>
      </c>
      <c r="Y94" s="156">
        <v>10</v>
      </c>
      <c r="Z94" s="196" t="s">
        <v>409</v>
      </c>
      <c r="AA94" s="181" t="s">
        <v>138</v>
      </c>
      <c r="AB94" s="185">
        <v>0.26</v>
      </c>
      <c r="AC94" s="197">
        <v>302581.31</v>
      </c>
      <c r="AD94" s="185">
        <v>78671.140599999999</v>
      </c>
      <c r="AE94" s="185">
        <v>88111.67747200001</v>
      </c>
      <c r="AF94" s="185">
        <v>1.35</v>
      </c>
      <c r="AG94" s="185">
        <v>305637.69</v>
      </c>
      <c r="AH94" s="185">
        <v>412610.88150000002</v>
      </c>
      <c r="AI94" s="185">
        <v>462124.18728000007</v>
      </c>
      <c r="AJ94" s="186">
        <v>0</v>
      </c>
      <c r="AK94" s="186">
        <v>0</v>
      </c>
      <c r="AL94" s="186">
        <v>0</v>
      </c>
      <c r="AM94" s="186">
        <v>0</v>
      </c>
      <c r="AN94" s="186">
        <v>0</v>
      </c>
      <c r="AO94" s="186">
        <v>0</v>
      </c>
      <c r="AP94" s="186">
        <v>0</v>
      </c>
      <c r="AQ94" s="186">
        <v>0</v>
      </c>
      <c r="AR94" s="186">
        <v>0</v>
      </c>
      <c r="AS94" s="186">
        <v>0</v>
      </c>
      <c r="AT94" s="186">
        <v>0</v>
      </c>
      <c r="AU94" s="186">
        <v>0</v>
      </c>
      <c r="AV94" s="186">
        <f t="shared" si="38"/>
        <v>1.61</v>
      </c>
      <c r="AW94" s="185">
        <f t="shared" si="33"/>
        <v>491282.0221</v>
      </c>
      <c r="AX94" s="185">
        <f t="shared" si="28"/>
        <v>550235.86475200008</v>
      </c>
      <c r="AY94" s="158" t="s">
        <v>203</v>
      </c>
      <c r="AZ94" s="183"/>
      <c r="BA94" s="183"/>
      <c r="BB94" s="195"/>
      <c r="BC94" s="193" t="s">
        <v>434</v>
      </c>
      <c r="BD94" s="193" t="s">
        <v>434</v>
      </c>
      <c r="BE94" s="195"/>
      <c r="BF94" s="195"/>
      <c r="BG94" s="195"/>
      <c r="BH94" s="195"/>
      <c r="BI94" s="195"/>
      <c r="BJ94" s="87"/>
      <c r="BK94" s="32" t="s">
        <v>653</v>
      </c>
    </row>
    <row r="95" spans="1:63" s="164" customFormat="1" ht="12.95" customHeight="1" x14ac:dyDescent="0.25">
      <c r="A95" s="66" t="s">
        <v>405</v>
      </c>
      <c r="B95" s="72"/>
      <c r="C95" s="189" t="s">
        <v>484</v>
      </c>
      <c r="D95" s="72"/>
      <c r="E95" s="211"/>
      <c r="F95" s="68" t="s">
        <v>406</v>
      </c>
      <c r="G95" s="68" t="s">
        <v>407</v>
      </c>
      <c r="H95" s="12" t="s">
        <v>408</v>
      </c>
      <c r="I95" s="25" t="s">
        <v>143</v>
      </c>
      <c r="J95" s="1" t="s">
        <v>149</v>
      </c>
      <c r="K95" s="25" t="s">
        <v>196</v>
      </c>
      <c r="L95" s="24">
        <v>30</v>
      </c>
      <c r="M95" s="69" t="s">
        <v>197</v>
      </c>
      <c r="N95" s="70" t="s">
        <v>365</v>
      </c>
      <c r="O95" s="24" t="s">
        <v>126</v>
      </c>
      <c r="P95" s="25" t="s">
        <v>125</v>
      </c>
      <c r="Q95" s="24" t="s">
        <v>122</v>
      </c>
      <c r="R95" s="25" t="s">
        <v>200</v>
      </c>
      <c r="S95" s="25" t="s">
        <v>201</v>
      </c>
      <c r="T95" s="24"/>
      <c r="U95" s="24" t="s">
        <v>398</v>
      </c>
      <c r="V95" s="24" t="s">
        <v>146</v>
      </c>
      <c r="W95" s="9">
        <v>30</v>
      </c>
      <c r="X95" s="9">
        <v>60</v>
      </c>
      <c r="Y95" s="16">
        <v>10</v>
      </c>
      <c r="Z95" s="86" t="s">
        <v>409</v>
      </c>
      <c r="AA95" s="5" t="s">
        <v>138</v>
      </c>
      <c r="AB95" s="71">
        <v>0.7</v>
      </c>
      <c r="AC95" s="190">
        <v>471940.56</v>
      </c>
      <c r="AD95" s="71">
        <f t="shared" si="34"/>
        <v>330358.39199999999</v>
      </c>
      <c r="AE95" s="71">
        <f t="shared" si="35"/>
        <v>370001.39904000005</v>
      </c>
      <c r="AF95" s="71">
        <v>0.7</v>
      </c>
      <c r="AG95" s="190">
        <v>471940.56</v>
      </c>
      <c r="AH95" s="71">
        <f t="shared" si="36"/>
        <v>330358.39199999999</v>
      </c>
      <c r="AI95" s="71">
        <f t="shared" si="37"/>
        <v>370001.39904000005</v>
      </c>
      <c r="AJ95" s="19">
        <v>0</v>
      </c>
      <c r="AK95" s="19">
        <v>0</v>
      </c>
      <c r="AL95" s="19">
        <v>0</v>
      </c>
      <c r="AM95" s="19">
        <v>0</v>
      </c>
      <c r="AN95" s="19">
        <v>0</v>
      </c>
      <c r="AO95" s="19">
        <v>0</v>
      </c>
      <c r="AP95" s="19">
        <v>0</v>
      </c>
      <c r="AQ95" s="19">
        <v>0</v>
      </c>
      <c r="AR95" s="19">
        <v>0</v>
      </c>
      <c r="AS95" s="19">
        <v>0</v>
      </c>
      <c r="AT95" s="19">
        <v>0</v>
      </c>
      <c r="AU95" s="19">
        <v>0</v>
      </c>
      <c r="AV95" s="64">
        <f t="shared" si="38"/>
        <v>1.4</v>
      </c>
      <c r="AW95" s="41">
        <v>0</v>
      </c>
      <c r="AX95" s="41">
        <f t="shared" si="28"/>
        <v>0</v>
      </c>
      <c r="AY95" s="4" t="s">
        <v>203</v>
      </c>
      <c r="AZ95" s="25"/>
      <c r="BA95" s="25"/>
      <c r="BB95" s="44"/>
      <c r="BC95" s="12" t="s">
        <v>435</v>
      </c>
      <c r="BD95" s="12" t="s">
        <v>435</v>
      </c>
      <c r="BE95" s="44"/>
      <c r="BF95" s="44"/>
      <c r="BG95" s="44"/>
      <c r="BH95" s="44"/>
      <c r="BI95" s="44"/>
      <c r="BJ95" s="87"/>
      <c r="BK95" s="87"/>
    </row>
    <row r="96" spans="1:63" s="164" customFormat="1" ht="12.95" customHeight="1" x14ac:dyDescent="0.25">
      <c r="A96" s="66" t="s">
        <v>405</v>
      </c>
      <c r="B96" s="111"/>
      <c r="C96" s="191" t="s">
        <v>567</v>
      </c>
      <c r="D96" s="111"/>
      <c r="E96" s="211"/>
      <c r="F96" s="68" t="s">
        <v>406</v>
      </c>
      <c r="G96" s="68" t="s">
        <v>407</v>
      </c>
      <c r="H96" s="12" t="s">
        <v>408</v>
      </c>
      <c r="I96" s="25" t="s">
        <v>143</v>
      </c>
      <c r="J96" s="1" t="s">
        <v>149</v>
      </c>
      <c r="K96" s="25" t="s">
        <v>196</v>
      </c>
      <c r="L96" s="24">
        <v>30</v>
      </c>
      <c r="M96" s="69" t="s">
        <v>197</v>
      </c>
      <c r="N96" s="70" t="s">
        <v>365</v>
      </c>
      <c r="O96" s="1" t="s">
        <v>166</v>
      </c>
      <c r="P96" s="25" t="s">
        <v>125</v>
      </c>
      <c r="Q96" s="24" t="s">
        <v>122</v>
      </c>
      <c r="R96" s="25" t="s">
        <v>200</v>
      </c>
      <c r="S96" s="25" t="s">
        <v>201</v>
      </c>
      <c r="T96" s="24"/>
      <c r="U96" s="24" t="s">
        <v>398</v>
      </c>
      <c r="V96" s="24" t="s">
        <v>146</v>
      </c>
      <c r="W96" s="9">
        <v>30</v>
      </c>
      <c r="X96" s="9">
        <v>60</v>
      </c>
      <c r="Y96" s="16">
        <v>10</v>
      </c>
      <c r="Z96" s="86" t="s">
        <v>409</v>
      </c>
      <c r="AA96" s="5" t="s">
        <v>138</v>
      </c>
      <c r="AB96" s="102">
        <v>0.7</v>
      </c>
      <c r="AC96" s="192">
        <v>471940.56</v>
      </c>
      <c r="AD96" s="103">
        <f t="shared" ref="AD96" si="73">AB96*AC96</f>
        <v>330358.39199999999</v>
      </c>
      <c r="AE96" s="103">
        <f t="shared" si="35"/>
        <v>370001.39904000005</v>
      </c>
      <c r="AF96" s="104">
        <v>0.7</v>
      </c>
      <c r="AG96" s="192">
        <v>471940.56</v>
      </c>
      <c r="AH96" s="103">
        <f t="shared" ref="AH96" si="74">AF96*AG96</f>
        <v>330358.39199999999</v>
      </c>
      <c r="AI96" s="103">
        <f t="shared" si="37"/>
        <v>370001.39904000005</v>
      </c>
      <c r="AJ96" s="105">
        <v>0</v>
      </c>
      <c r="AK96" s="105">
        <v>0</v>
      </c>
      <c r="AL96" s="105">
        <v>0</v>
      </c>
      <c r="AM96" s="105">
        <v>0</v>
      </c>
      <c r="AN96" s="105">
        <v>0</v>
      </c>
      <c r="AO96" s="105">
        <v>0</v>
      </c>
      <c r="AP96" s="105">
        <v>0</v>
      </c>
      <c r="AQ96" s="105">
        <v>0</v>
      </c>
      <c r="AR96" s="105">
        <v>0</v>
      </c>
      <c r="AS96" s="105">
        <v>0</v>
      </c>
      <c r="AT96" s="105">
        <v>0</v>
      </c>
      <c r="AU96" s="105">
        <v>0</v>
      </c>
      <c r="AV96" s="106">
        <f t="shared" si="38"/>
        <v>1.4</v>
      </c>
      <c r="AW96" s="41">
        <v>0</v>
      </c>
      <c r="AX96" s="41">
        <f t="shared" si="28"/>
        <v>0</v>
      </c>
      <c r="AY96" s="107" t="s">
        <v>203</v>
      </c>
      <c r="AZ96" s="108"/>
      <c r="BA96" s="108"/>
      <c r="BB96" s="110"/>
      <c r="BC96" s="109" t="s">
        <v>435</v>
      </c>
      <c r="BD96" s="109" t="s">
        <v>435</v>
      </c>
      <c r="BE96" s="110"/>
      <c r="BF96" s="110"/>
      <c r="BG96" s="110"/>
      <c r="BH96" s="110"/>
      <c r="BI96" s="110"/>
      <c r="BJ96" s="87"/>
      <c r="BK96" s="27">
        <v>14</v>
      </c>
    </row>
    <row r="97" spans="1:63" s="187" customFormat="1" ht="12.95" customHeight="1" x14ac:dyDescent="0.25">
      <c r="A97" s="182" t="s">
        <v>405</v>
      </c>
      <c r="B97" s="158">
        <v>210014391</v>
      </c>
      <c r="C97" s="158" t="s">
        <v>675</v>
      </c>
      <c r="D97" s="158"/>
      <c r="E97" s="212"/>
      <c r="F97" s="193" t="s">
        <v>406</v>
      </c>
      <c r="G97" s="193" t="s">
        <v>407</v>
      </c>
      <c r="H97" s="193" t="s">
        <v>408</v>
      </c>
      <c r="I97" s="183" t="s">
        <v>143</v>
      </c>
      <c r="J97" s="152" t="s">
        <v>149</v>
      </c>
      <c r="K97" s="183" t="s">
        <v>196</v>
      </c>
      <c r="L97" s="182">
        <v>30</v>
      </c>
      <c r="M97" s="153" t="s">
        <v>197</v>
      </c>
      <c r="N97" s="194" t="s">
        <v>365</v>
      </c>
      <c r="O97" s="152" t="s">
        <v>166</v>
      </c>
      <c r="P97" s="183" t="s">
        <v>125</v>
      </c>
      <c r="Q97" s="182" t="s">
        <v>122</v>
      </c>
      <c r="R97" s="183" t="s">
        <v>200</v>
      </c>
      <c r="S97" s="183" t="s">
        <v>201</v>
      </c>
      <c r="T97" s="182"/>
      <c r="U97" s="182" t="s">
        <v>398</v>
      </c>
      <c r="V97" s="182" t="s">
        <v>146</v>
      </c>
      <c r="W97" s="193">
        <v>30</v>
      </c>
      <c r="X97" s="193">
        <v>60</v>
      </c>
      <c r="Y97" s="156">
        <v>10</v>
      </c>
      <c r="Z97" s="196" t="s">
        <v>409</v>
      </c>
      <c r="AA97" s="181" t="s">
        <v>138</v>
      </c>
      <c r="AB97" s="185">
        <v>1.4</v>
      </c>
      <c r="AC97" s="197">
        <v>467221.15</v>
      </c>
      <c r="AD97" s="185">
        <v>654109.61</v>
      </c>
      <c r="AE97" s="185">
        <v>732602.76320000004</v>
      </c>
      <c r="AF97" s="185">
        <v>0.7</v>
      </c>
      <c r="AG97" s="185">
        <v>471940.56</v>
      </c>
      <c r="AH97" s="185">
        <v>330358.39199999999</v>
      </c>
      <c r="AI97" s="185">
        <v>370001.39904000005</v>
      </c>
      <c r="AJ97" s="186">
        <v>0</v>
      </c>
      <c r="AK97" s="186">
        <v>0</v>
      </c>
      <c r="AL97" s="186">
        <v>0</v>
      </c>
      <c r="AM97" s="186">
        <v>0</v>
      </c>
      <c r="AN97" s="186">
        <v>0</v>
      </c>
      <c r="AO97" s="186">
        <v>0</v>
      </c>
      <c r="AP97" s="186">
        <v>0</v>
      </c>
      <c r="AQ97" s="186">
        <v>0</v>
      </c>
      <c r="AR97" s="186">
        <v>0</v>
      </c>
      <c r="AS97" s="186">
        <v>0</v>
      </c>
      <c r="AT97" s="186">
        <v>0</v>
      </c>
      <c r="AU97" s="186">
        <v>0</v>
      </c>
      <c r="AV97" s="186">
        <f t="shared" si="38"/>
        <v>2.0999999999999996</v>
      </c>
      <c r="AW97" s="185">
        <f t="shared" si="33"/>
        <v>984468.00199999998</v>
      </c>
      <c r="AX97" s="185">
        <f t="shared" si="28"/>
        <v>1102604.16224</v>
      </c>
      <c r="AY97" s="158" t="s">
        <v>203</v>
      </c>
      <c r="AZ97" s="183"/>
      <c r="BA97" s="183"/>
      <c r="BB97" s="195"/>
      <c r="BC97" s="193" t="s">
        <v>435</v>
      </c>
      <c r="BD97" s="193" t="s">
        <v>435</v>
      </c>
      <c r="BE97" s="195"/>
      <c r="BF97" s="195"/>
      <c r="BG97" s="195"/>
      <c r="BH97" s="195"/>
      <c r="BI97" s="195"/>
      <c r="BJ97" s="87"/>
      <c r="BK97" s="32" t="s">
        <v>653</v>
      </c>
    </row>
    <row r="98" spans="1:63" s="164" customFormat="1" ht="12.95" customHeight="1" x14ac:dyDescent="0.25">
      <c r="A98" s="66" t="s">
        <v>405</v>
      </c>
      <c r="B98" s="72"/>
      <c r="C98" s="189" t="s">
        <v>485</v>
      </c>
      <c r="D98" s="72"/>
      <c r="E98" s="211"/>
      <c r="F98" s="68" t="s">
        <v>406</v>
      </c>
      <c r="G98" s="68" t="s">
        <v>407</v>
      </c>
      <c r="H98" s="12" t="s">
        <v>408</v>
      </c>
      <c r="I98" s="25" t="s">
        <v>143</v>
      </c>
      <c r="J98" s="1" t="s">
        <v>149</v>
      </c>
      <c r="K98" s="25" t="s">
        <v>196</v>
      </c>
      <c r="L98" s="24">
        <v>30</v>
      </c>
      <c r="M98" s="69" t="s">
        <v>197</v>
      </c>
      <c r="N98" s="70" t="s">
        <v>365</v>
      </c>
      <c r="O98" s="24" t="s">
        <v>126</v>
      </c>
      <c r="P98" s="25" t="s">
        <v>125</v>
      </c>
      <c r="Q98" s="24" t="s">
        <v>122</v>
      </c>
      <c r="R98" s="25" t="s">
        <v>200</v>
      </c>
      <c r="S98" s="25" t="s">
        <v>201</v>
      </c>
      <c r="T98" s="24"/>
      <c r="U98" s="24" t="s">
        <v>398</v>
      </c>
      <c r="V98" s="24" t="s">
        <v>146</v>
      </c>
      <c r="W98" s="9">
        <v>30</v>
      </c>
      <c r="X98" s="9">
        <v>60</v>
      </c>
      <c r="Y98" s="16">
        <v>10</v>
      </c>
      <c r="Z98" s="86" t="s">
        <v>409</v>
      </c>
      <c r="AA98" s="5" t="s">
        <v>138</v>
      </c>
      <c r="AB98" s="71">
        <v>0.4</v>
      </c>
      <c r="AC98" s="190">
        <v>132088.32000000001</v>
      </c>
      <c r="AD98" s="71">
        <f t="shared" si="34"/>
        <v>52835.328000000009</v>
      </c>
      <c r="AE98" s="71">
        <f t="shared" si="35"/>
        <v>59175.567360000015</v>
      </c>
      <c r="AF98" s="71">
        <v>0.4</v>
      </c>
      <c r="AG98" s="190">
        <v>132088.32000000001</v>
      </c>
      <c r="AH98" s="71">
        <f t="shared" si="36"/>
        <v>52835.328000000009</v>
      </c>
      <c r="AI98" s="71">
        <f t="shared" si="37"/>
        <v>59175.567360000015</v>
      </c>
      <c r="AJ98" s="19">
        <v>0</v>
      </c>
      <c r="AK98" s="19">
        <v>0</v>
      </c>
      <c r="AL98" s="19">
        <v>0</v>
      </c>
      <c r="AM98" s="19">
        <v>0</v>
      </c>
      <c r="AN98" s="19">
        <v>0</v>
      </c>
      <c r="AO98" s="19">
        <v>0</v>
      </c>
      <c r="AP98" s="19">
        <v>0</v>
      </c>
      <c r="AQ98" s="19">
        <v>0</v>
      </c>
      <c r="AR98" s="19">
        <v>0</v>
      </c>
      <c r="AS98" s="19">
        <v>0</v>
      </c>
      <c r="AT98" s="19">
        <v>0</v>
      </c>
      <c r="AU98" s="19">
        <v>0</v>
      </c>
      <c r="AV98" s="64">
        <f t="shared" si="38"/>
        <v>0.8</v>
      </c>
      <c r="AW98" s="41">
        <v>0</v>
      </c>
      <c r="AX98" s="41">
        <f t="shared" si="28"/>
        <v>0</v>
      </c>
      <c r="AY98" s="4" t="s">
        <v>203</v>
      </c>
      <c r="AZ98" s="25"/>
      <c r="BA98" s="25"/>
      <c r="BB98" s="44"/>
      <c r="BC98" s="12" t="s">
        <v>436</v>
      </c>
      <c r="BD98" s="12" t="s">
        <v>436</v>
      </c>
      <c r="BE98" s="44"/>
      <c r="BF98" s="44"/>
      <c r="BG98" s="44"/>
      <c r="BH98" s="44"/>
      <c r="BI98" s="44"/>
      <c r="BJ98" s="87"/>
      <c r="BK98" s="87"/>
    </row>
    <row r="99" spans="1:63" s="164" customFormat="1" ht="12.95" customHeight="1" x14ac:dyDescent="0.25">
      <c r="A99" s="66" t="s">
        <v>405</v>
      </c>
      <c r="B99" s="111"/>
      <c r="C99" s="191" t="s">
        <v>568</v>
      </c>
      <c r="D99" s="111"/>
      <c r="E99" s="211"/>
      <c r="F99" s="68" t="s">
        <v>406</v>
      </c>
      <c r="G99" s="68" t="s">
        <v>407</v>
      </c>
      <c r="H99" s="12" t="s">
        <v>408</v>
      </c>
      <c r="I99" s="25" t="s">
        <v>143</v>
      </c>
      <c r="J99" s="1" t="s">
        <v>149</v>
      </c>
      <c r="K99" s="25" t="s">
        <v>196</v>
      </c>
      <c r="L99" s="24">
        <v>30</v>
      </c>
      <c r="M99" s="69" t="s">
        <v>197</v>
      </c>
      <c r="N99" s="70" t="s">
        <v>365</v>
      </c>
      <c r="O99" s="1" t="s">
        <v>166</v>
      </c>
      <c r="P99" s="25" t="s">
        <v>125</v>
      </c>
      <c r="Q99" s="24" t="s">
        <v>122</v>
      </c>
      <c r="R99" s="25" t="s">
        <v>200</v>
      </c>
      <c r="S99" s="25" t="s">
        <v>201</v>
      </c>
      <c r="T99" s="24"/>
      <c r="U99" s="24" t="s">
        <v>398</v>
      </c>
      <c r="V99" s="24" t="s">
        <v>146</v>
      </c>
      <c r="W99" s="9">
        <v>30</v>
      </c>
      <c r="X99" s="9">
        <v>60</v>
      </c>
      <c r="Y99" s="16">
        <v>10</v>
      </c>
      <c r="Z99" s="86" t="s">
        <v>409</v>
      </c>
      <c r="AA99" s="5" t="s">
        <v>138</v>
      </c>
      <c r="AB99" s="102">
        <v>0.4</v>
      </c>
      <c r="AC99" s="192">
        <v>132088.32000000001</v>
      </c>
      <c r="AD99" s="103">
        <f t="shared" ref="AD99" si="75">AB99*AC99</f>
        <v>52835.328000000009</v>
      </c>
      <c r="AE99" s="103">
        <f t="shared" si="35"/>
        <v>59175.567360000015</v>
      </c>
      <c r="AF99" s="104">
        <v>0.4</v>
      </c>
      <c r="AG99" s="192">
        <v>132088.32000000001</v>
      </c>
      <c r="AH99" s="103">
        <f t="shared" ref="AH99" si="76">AF99*AG99</f>
        <v>52835.328000000009</v>
      </c>
      <c r="AI99" s="103">
        <f t="shared" si="37"/>
        <v>59175.567360000015</v>
      </c>
      <c r="AJ99" s="105">
        <v>0</v>
      </c>
      <c r="AK99" s="105">
        <v>0</v>
      </c>
      <c r="AL99" s="105">
        <v>0</v>
      </c>
      <c r="AM99" s="105">
        <v>0</v>
      </c>
      <c r="AN99" s="105">
        <v>0</v>
      </c>
      <c r="AO99" s="105">
        <v>0</v>
      </c>
      <c r="AP99" s="105">
        <v>0</v>
      </c>
      <c r="AQ99" s="105">
        <v>0</v>
      </c>
      <c r="AR99" s="105">
        <v>0</v>
      </c>
      <c r="AS99" s="105">
        <v>0</v>
      </c>
      <c r="AT99" s="105">
        <v>0</v>
      </c>
      <c r="AU99" s="105">
        <v>0</v>
      </c>
      <c r="AV99" s="106">
        <f t="shared" si="38"/>
        <v>0.8</v>
      </c>
      <c r="AW99" s="41">
        <v>0</v>
      </c>
      <c r="AX99" s="41">
        <f t="shared" si="28"/>
        <v>0</v>
      </c>
      <c r="AY99" s="107" t="s">
        <v>203</v>
      </c>
      <c r="AZ99" s="108"/>
      <c r="BA99" s="108"/>
      <c r="BB99" s="110"/>
      <c r="BC99" s="109" t="s">
        <v>436</v>
      </c>
      <c r="BD99" s="109" t="s">
        <v>436</v>
      </c>
      <c r="BE99" s="110"/>
      <c r="BF99" s="110"/>
      <c r="BG99" s="110"/>
      <c r="BH99" s="110"/>
      <c r="BI99" s="110"/>
      <c r="BJ99" s="87"/>
      <c r="BK99" s="27">
        <v>14</v>
      </c>
    </row>
    <row r="100" spans="1:63" s="187" customFormat="1" ht="12.95" customHeight="1" x14ac:dyDescent="0.25">
      <c r="A100" s="182" t="s">
        <v>405</v>
      </c>
      <c r="B100" s="158">
        <v>210014393</v>
      </c>
      <c r="C100" s="158" t="s">
        <v>676</v>
      </c>
      <c r="D100" s="158"/>
      <c r="E100" s="212"/>
      <c r="F100" s="193" t="s">
        <v>406</v>
      </c>
      <c r="G100" s="193" t="s">
        <v>407</v>
      </c>
      <c r="H100" s="193" t="s">
        <v>408</v>
      </c>
      <c r="I100" s="183" t="s">
        <v>143</v>
      </c>
      <c r="J100" s="152" t="s">
        <v>149</v>
      </c>
      <c r="K100" s="183" t="s">
        <v>196</v>
      </c>
      <c r="L100" s="182">
        <v>30</v>
      </c>
      <c r="M100" s="153" t="s">
        <v>197</v>
      </c>
      <c r="N100" s="194" t="s">
        <v>365</v>
      </c>
      <c r="O100" s="152" t="s">
        <v>166</v>
      </c>
      <c r="P100" s="183" t="s">
        <v>125</v>
      </c>
      <c r="Q100" s="182" t="s">
        <v>122</v>
      </c>
      <c r="R100" s="183" t="s">
        <v>200</v>
      </c>
      <c r="S100" s="183" t="s">
        <v>201</v>
      </c>
      <c r="T100" s="182"/>
      <c r="U100" s="182" t="s">
        <v>398</v>
      </c>
      <c r="V100" s="182" t="s">
        <v>146</v>
      </c>
      <c r="W100" s="193">
        <v>30</v>
      </c>
      <c r="X100" s="193">
        <v>60</v>
      </c>
      <c r="Y100" s="156">
        <v>10</v>
      </c>
      <c r="Z100" s="196" t="s">
        <v>409</v>
      </c>
      <c r="AA100" s="181" t="s">
        <v>138</v>
      </c>
      <c r="AB100" s="185">
        <v>0.18</v>
      </c>
      <c r="AC100" s="197">
        <v>130767.43</v>
      </c>
      <c r="AD100" s="185">
        <v>23538.1374</v>
      </c>
      <c r="AE100" s="185">
        <v>26362.713888000002</v>
      </c>
      <c r="AF100" s="185">
        <v>0.4</v>
      </c>
      <c r="AG100" s="185">
        <v>132088.32000000001</v>
      </c>
      <c r="AH100" s="185">
        <v>52835.328000000009</v>
      </c>
      <c r="AI100" s="185">
        <v>59175.567360000015</v>
      </c>
      <c r="AJ100" s="186">
        <v>0</v>
      </c>
      <c r="AK100" s="186">
        <v>0</v>
      </c>
      <c r="AL100" s="186">
        <v>0</v>
      </c>
      <c r="AM100" s="186">
        <v>0</v>
      </c>
      <c r="AN100" s="186">
        <v>0</v>
      </c>
      <c r="AO100" s="186">
        <v>0</v>
      </c>
      <c r="AP100" s="186">
        <v>0</v>
      </c>
      <c r="AQ100" s="186">
        <v>0</v>
      </c>
      <c r="AR100" s="186">
        <v>0</v>
      </c>
      <c r="AS100" s="186">
        <v>0</v>
      </c>
      <c r="AT100" s="186">
        <v>0</v>
      </c>
      <c r="AU100" s="186">
        <v>0</v>
      </c>
      <c r="AV100" s="186">
        <f t="shared" si="38"/>
        <v>0.58000000000000007</v>
      </c>
      <c r="AW100" s="185">
        <f t="shared" si="33"/>
        <v>76373.465400000016</v>
      </c>
      <c r="AX100" s="185">
        <f t="shared" si="28"/>
        <v>85538.281248000028</v>
      </c>
      <c r="AY100" s="158" t="s">
        <v>203</v>
      </c>
      <c r="AZ100" s="183"/>
      <c r="BA100" s="183"/>
      <c r="BB100" s="195"/>
      <c r="BC100" s="193" t="s">
        <v>436</v>
      </c>
      <c r="BD100" s="193" t="s">
        <v>436</v>
      </c>
      <c r="BE100" s="195"/>
      <c r="BF100" s="195"/>
      <c r="BG100" s="195"/>
      <c r="BH100" s="195"/>
      <c r="BI100" s="195"/>
      <c r="BJ100" s="87"/>
      <c r="BK100" s="32" t="s">
        <v>653</v>
      </c>
    </row>
    <row r="101" spans="1:63" s="164" customFormat="1" ht="12.95" customHeight="1" x14ac:dyDescent="0.25">
      <c r="A101" s="66" t="s">
        <v>405</v>
      </c>
      <c r="B101" s="72"/>
      <c r="C101" s="189" t="s">
        <v>486</v>
      </c>
      <c r="D101" s="72"/>
      <c r="E101" s="211"/>
      <c r="F101" s="68" t="s">
        <v>406</v>
      </c>
      <c r="G101" s="68" t="s">
        <v>407</v>
      </c>
      <c r="H101" s="12" t="s">
        <v>408</v>
      </c>
      <c r="I101" s="25" t="s">
        <v>143</v>
      </c>
      <c r="J101" s="1" t="s">
        <v>149</v>
      </c>
      <c r="K101" s="25" t="s">
        <v>196</v>
      </c>
      <c r="L101" s="24">
        <v>30</v>
      </c>
      <c r="M101" s="69" t="s">
        <v>197</v>
      </c>
      <c r="N101" s="70" t="s">
        <v>365</v>
      </c>
      <c r="O101" s="24" t="s">
        <v>126</v>
      </c>
      <c r="P101" s="25" t="s">
        <v>125</v>
      </c>
      <c r="Q101" s="24" t="s">
        <v>122</v>
      </c>
      <c r="R101" s="25" t="s">
        <v>200</v>
      </c>
      <c r="S101" s="25" t="s">
        <v>201</v>
      </c>
      <c r="T101" s="24"/>
      <c r="U101" s="24" t="s">
        <v>398</v>
      </c>
      <c r="V101" s="24" t="s">
        <v>146</v>
      </c>
      <c r="W101" s="9">
        <v>30</v>
      </c>
      <c r="X101" s="9">
        <v>60</v>
      </c>
      <c r="Y101" s="16">
        <v>10</v>
      </c>
      <c r="Z101" s="86" t="s">
        <v>409</v>
      </c>
      <c r="AA101" s="5" t="s">
        <v>138</v>
      </c>
      <c r="AB101" s="71">
        <v>0.4</v>
      </c>
      <c r="AC101" s="190">
        <v>89159.61</v>
      </c>
      <c r="AD101" s="71">
        <f t="shared" si="34"/>
        <v>35663.844000000005</v>
      </c>
      <c r="AE101" s="71">
        <f t="shared" si="35"/>
        <v>39943.505280000012</v>
      </c>
      <c r="AF101" s="71">
        <v>0.4</v>
      </c>
      <c r="AG101" s="190">
        <v>89159.61</v>
      </c>
      <c r="AH101" s="71">
        <f t="shared" si="36"/>
        <v>35663.844000000005</v>
      </c>
      <c r="AI101" s="71">
        <f t="shared" si="37"/>
        <v>39943.505280000012</v>
      </c>
      <c r="AJ101" s="19">
        <v>0</v>
      </c>
      <c r="AK101" s="19">
        <v>0</v>
      </c>
      <c r="AL101" s="19">
        <v>0</v>
      </c>
      <c r="AM101" s="19">
        <v>0</v>
      </c>
      <c r="AN101" s="19">
        <v>0</v>
      </c>
      <c r="AO101" s="19">
        <v>0</v>
      </c>
      <c r="AP101" s="19">
        <v>0</v>
      </c>
      <c r="AQ101" s="19">
        <v>0</v>
      </c>
      <c r="AR101" s="19">
        <v>0</v>
      </c>
      <c r="AS101" s="19">
        <v>0</v>
      </c>
      <c r="AT101" s="19">
        <v>0</v>
      </c>
      <c r="AU101" s="19">
        <v>0</v>
      </c>
      <c r="AV101" s="64">
        <f t="shared" si="38"/>
        <v>0.8</v>
      </c>
      <c r="AW101" s="41">
        <v>0</v>
      </c>
      <c r="AX101" s="41">
        <f t="shared" si="28"/>
        <v>0</v>
      </c>
      <c r="AY101" s="4" t="s">
        <v>203</v>
      </c>
      <c r="AZ101" s="25"/>
      <c r="BA101" s="25"/>
      <c r="BB101" s="44"/>
      <c r="BC101" s="12" t="s">
        <v>437</v>
      </c>
      <c r="BD101" s="12" t="s">
        <v>437</v>
      </c>
      <c r="BE101" s="44"/>
      <c r="BF101" s="44"/>
      <c r="BG101" s="44"/>
      <c r="BH101" s="44"/>
      <c r="BI101" s="44"/>
      <c r="BJ101" s="87"/>
      <c r="BK101" s="87"/>
    </row>
    <row r="102" spans="1:63" s="164" customFormat="1" ht="12.95" customHeight="1" x14ac:dyDescent="0.25">
      <c r="A102" s="66" t="s">
        <v>405</v>
      </c>
      <c r="B102" s="111"/>
      <c r="C102" s="191" t="s">
        <v>569</v>
      </c>
      <c r="D102" s="111"/>
      <c r="E102" s="211"/>
      <c r="F102" s="68" t="s">
        <v>406</v>
      </c>
      <c r="G102" s="68" t="s">
        <v>407</v>
      </c>
      <c r="H102" s="12" t="s">
        <v>408</v>
      </c>
      <c r="I102" s="25" t="s">
        <v>143</v>
      </c>
      <c r="J102" s="1" t="s">
        <v>149</v>
      </c>
      <c r="K102" s="25" t="s">
        <v>196</v>
      </c>
      <c r="L102" s="24">
        <v>30</v>
      </c>
      <c r="M102" s="69" t="s">
        <v>197</v>
      </c>
      <c r="N102" s="70" t="s">
        <v>365</v>
      </c>
      <c r="O102" s="1" t="s">
        <v>166</v>
      </c>
      <c r="P102" s="25" t="s">
        <v>125</v>
      </c>
      <c r="Q102" s="24" t="s">
        <v>122</v>
      </c>
      <c r="R102" s="25" t="s">
        <v>200</v>
      </c>
      <c r="S102" s="25" t="s">
        <v>201</v>
      </c>
      <c r="T102" s="24"/>
      <c r="U102" s="24" t="s">
        <v>398</v>
      </c>
      <c r="V102" s="24" t="s">
        <v>146</v>
      </c>
      <c r="W102" s="9">
        <v>30</v>
      </c>
      <c r="X102" s="9">
        <v>60</v>
      </c>
      <c r="Y102" s="16">
        <v>10</v>
      </c>
      <c r="Z102" s="86" t="s">
        <v>409</v>
      </c>
      <c r="AA102" s="5" t="s">
        <v>138</v>
      </c>
      <c r="AB102" s="102">
        <v>0.4</v>
      </c>
      <c r="AC102" s="192">
        <v>89159.61</v>
      </c>
      <c r="AD102" s="103">
        <f t="shared" ref="AD102" si="77">AB102*AC102</f>
        <v>35663.844000000005</v>
      </c>
      <c r="AE102" s="103">
        <f t="shared" si="35"/>
        <v>39943.505280000012</v>
      </c>
      <c r="AF102" s="104">
        <v>0.4</v>
      </c>
      <c r="AG102" s="192">
        <v>89159.61</v>
      </c>
      <c r="AH102" s="103">
        <f t="shared" ref="AH102" si="78">AF102*AG102</f>
        <v>35663.844000000005</v>
      </c>
      <c r="AI102" s="103">
        <f t="shared" si="37"/>
        <v>39943.505280000012</v>
      </c>
      <c r="AJ102" s="105">
        <v>0</v>
      </c>
      <c r="AK102" s="105">
        <v>0</v>
      </c>
      <c r="AL102" s="105">
        <v>0</v>
      </c>
      <c r="AM102" s="105">
        <v>0</v>
      </c>
      <c r="AN102" s="105">
        <v>0</v>
      </c>
      <c r="AO102" s="105">
        <v>0</v>
      </c>
      <c r="AP102" s="105">
        <v>0</v>
      </c>
      <c r="AQ102" s="105">
        <v>0</v>
      </c>
      <c r="AR102" s="105">
        <v>0</v>
      </c>
      <c r="AS102" s="105">
        <v>0</v>
      </c>
      <c r="AT102" s="105">
        <v>0</v>
      </c>
      <c r="AU102" s="105">
        <v>0</v>
      </c>
      <c r="AV102" s="106">
        <f t="shared" si="38"/>
        <v>0.8</v>
      </c>
      <c r="AW102" s="41">
        <v>0</v>
      </c>
      <c r="AX102" s="41">
        <f t="shared" si="28"/>
        <v>0</v>
      </c>
      <c r="AY102" s="107" t="s">
        <v>203</v>
      </c>
      <c r="AZ102" s="108"/>
      <c r="BA102" s="108"/>
      <c r="BB102" s="110"/>
      <c r="BC102" s="109" t="s">
        <v>437</v>
      </c>
      <c r="BD102" s="109" t="s">
        <v>437</v>
      </c>
      <c r="BE102" s="110"/>
      <c r="BF102" s="110"/>
      <c r="BG102" s="110"/>
      <c r="BH102" s="110"/>
      <c r="BI102" s="110"/>
      <c r="BJ102" s="87"/>
      <c r="BK102" s="27">
        <v>14</v>
      </c>
    </row>
    <row r="103" spans="1:63" s="187" customFormat="1" ht="12.95" customHeight="1" x14ac:dyDescent="0.25">
      <c r="A103" s="182" t="s">
        <v>405</v>
      </c>
      <c r="B103" s="158">
        <v>210015145</v>
      </c>
      <c r="C103" s="158" t="s">
        <v>677</v>
      </c>
      <c r="D103" s="158"/>
      <c r="E103" s="212"/>
      <c r="F103" s="193" t="s">
        <v>406</v>
      </c>
      <c r="G103" s="193" t="s">
        <v>407</v>
      </c>
      <c r="H103" s="193" t="s">
        <v>408</v>
      </c>
      <c r="I103" s="183" t="s">
        <v>143</v>
      </c>
      <c r="J103" s="152" t="s">
        <v>149</v>
      </c>
      <c r="K103" s="183" t="s">
        <v>196</v>
      </c>
      <c r="L103" s="182">
        <v>30</v>
      </c>
      <c r="M103" s="153" t="s">
        <v>197</v>
      </c>
      <c r="N103" s="194" t="s">
        <v>365</v>
      </c>
      <c r="O103" s="152" t="s">
        <v>166</v>
      </c>
      <c r="P103" s="183" t="s">
        <v>125</v>
      </c>
      <c r="Q103" s="182" t="s">
        <v>122</v>
      </c>
      <c r="R103" s="183" t="s">
        <v>200</v>
      </c>
      <c r="S103" s="183" t="s">
        <v>201</v>
      </c>
      <c r="T103" s="182"/>
      <c r="U103" s="182" t="s">
        <v>398</v>
      </c>
      <c r="V103" s="182" t="s">
        <v>146</v>
      </c>
      <c r="W103" s="193">
        <v>30</v>
      </c>
      <c r="X103" s="193">
        <v>60</v>
      </c>
      <c r="Y103" s="156">
        <v>10</v>
      </c>
      <c r="Z103" s="196" t="s">
        <v>409</v>
      </c>
      <c r="AA103" s="181" t="s">
        <v>138</v>
      </c>
      <c r="AB103" s="185">
        <v>0</v>
      </c>
      <c r="AC103" s="197">
        <v>89159.61</v>
      </c>
      <c r="AD103" s="185">
        <v>0</v>
      </c>
      <c r="AE103" s="185">
        <v>0</v>
      </c>
      <c r="AF103" s="185">
        <v>0.4</v>
      </c>
      <c r="AG103" s="185">
        <v>75419.899999999994</v>
      </c>
      <c r="AH103" s="185">
        <v>30167.96</v>
      </c>
      <c r="AI103" s="185">
        <v>33788.1152</v>
      </c>
      <c r="AJ103" s="186">
        <v>0</v>
      </c>
      <c r="AK103" s="186">
        <v>0</v>
      </c>
      <c r="AL103" s="186">
        <v>0</v>
      </c>
      <c r="AM103" s="186">
        <v>0</v>
      </c>
      <c r="AN103" s="186">
        <v>0</v>
      </c>
      <c r="AO103" s="186">
        <v>0</v>
      </c>
      <c r="AP103" s="186">
        <v>0</v>
      </c>
      <c r="AQ103" s="186">
        <v>0</v>
      </c>
      <c r="AR103" s="186">
        <v>0</v>
      </c>
      <c r="AS103" s="186">
        <v>0</v>
      </c>
      <c r="AT103" s="186">
        <v>0</v>
      </c>
      <c r="AU103" s="186">
        <v>0</v>
      </c>
      <c r="AV103" s="186">
        <f t="shared" si="38"/>
        <v>0.4</v>
      </c>
      <c r="AW103" s="185">
        <f t="shared" si="33"/>
        <v>30167.96</v>
      </c>
      <c r="AX103" s="185">
        <f t="shared" si="28"/>
        <v>33788.1152</v>
      </c>
      <c r="AY103" s="158" t="s">
        <v>203</v>
      </c>
      <c r="AZ103" s="183"/>
      <c r="BA103" s="183"/>
      <c r="BB103" s="195"/>
      <c r="BC103" s="193" t="s">
        <v>437</v>
      </c>
      <c r="BD103" s="193" t="s">
        <v>437</v>
      </c>
      <c r="BE103" s="195"/>
      <c r="BF103" s="195"/>
      <c r="BG103" s="195"/>
      <c r="BH103" s="195"/>
      <c r="BI103" s="195"/>
      <c r="BJ103" s="87"/>
      <c r="BK103" s="32" t="s">
        <v>653</v>
      </c>
    </row>
    <row r="104" spans="1:63" s="164" customFormat="1" ht="12.95" customHeight="1" x14ac:dyDescent="0.25">
      <c r="A104" s="66" t="s">
        <v>405</v>
      </c>
      <c r="B104" s="72"/>
      <c r="C104" s="189" t="s">
        <v>487</v>
      </c>
      <c r="D104" s="72"/>
      <c r="E104" s="211"/>
      <c r="F104" s="68" t="s">
        <v>438</v>
      </c>
      <c r="G104" s="68" t="s">
        <v>407</v>
      </c>
      <c r="H104" s="12" t="s">
        <v>439</v>
      </c>
      <c r="I104" s="25" t="s">
        <v>143</v>
      </c>
      <c r="J104" s="1" t="s">
        <v>149</v>
      </c>
      <c r="K104" s="25" t="s">
        <v>196</v>
      </c>
      <c r="L104" s="24">
        <v>30</v>
      </c>
      <c r="M104" s="69" t="s">
        <v>197</v>
      </c>
      <c r="N104" s="70" t="s">
        <v>365</v>
      </c>
      <c r="O104" s="24" t="s">
        <v>126</v>
      </c>
      <c r="P104" s="25" t="s">
        <v>125</v>
      </c>
      <c r="Q104" s="24" t="s">
        <v>122</v>
      </c>
      <c r="R104" s="25" t="s">
        <v>200</v>
      </c>
      <c r="S104" s="25" t="s">
        <v>201</v>
      </c>
      <c r="T104" s="24"/>
      <c r="U104" s="24" t="s">
        <v>398</v>
      </c>
      <c r="V104" s="24" t="s">
        <v>146</v>
      </c>
      <c r="W104" s="9">
        <v>30</v>
      </c>
      <c r="X104" s="9">
        <v>60</v>
      </c>
      <c r="Y104" s="16">
        <v>10</v>
      </c>
      <c r="Z104" s="86" t="s">
        <v>409</v>
      </c>
      <c r="AA104" s="5" t="s">
        <v>138</v>
      </c>
      <c r="AB104" s="71">
        <v>1.1499999999999999</v>
      </c>
      <c r="AC104" s="190">
        <v>555734.07999999996</v>
      </c>
      <c r="AD104" s="71">
        <f t="shared" si="34"/>
        <v>639094.19199999992</v>
      </c>
      <c r="AE104" s="71">
        <f t="shared" si="35"/>
        <v>715785.49503999995</v>
      </c>
      <c r="AF104" s="71">
        <v>1.1499999999999999</v>
      </c>
      <c r="AG104" s="190">
        <v>555734.07999999996</v>
      </c>
      <c r="AH104" s="71">
        <f t="shared" si="36"/>
        <v>639094.19199999992</v>
      </c>
      <c r="AI104" s="71">
        <f t="shared" si="37"/>
        <v>715785.49503999995</v>
      </c>
      <c r="AJ104" s="19">
        <v>0</v>
      </c>
      <c r="AK104" s="19">
        <v>0</v>
      </c>
      <c r="AL104" s="19">
        <v>0</v>
      </c>
      <c r="AM104" s="19">
        <v>0</v>
      </c>
      <c r="AN104" s="19">
        <v>0</v>
      </c>
      <c r="AO104" s="19">
        <v>0</v>
      </c>
      <c r="AP104" s="19">
        <v>0</v>
      </c>
      <c r="AQ104" s="19">
        <v>0</v>
      </c>
      <c r="AR104" s="19">
        <v>0</v>
      </c>
      <c r="AS104" s="19">
        <v>0</v>
      </c>
      <c r="AT104" s="19">
        <v>0</v>
      </c>
      <c r="AU104" s="19">
        <v>0</v>
      </c>
      <c r="AV104" s="64">
        <f t="shared" si="38"/>
        <v>2.2999999999999998</v>
      </c>
      <c r="AW104" s="41">
        <v>0</v>
      </c>
      <c r="AX104" s="41">
        <f t="shared" si="28"/>
        <v>0</v>
      </c>
      <c r="AY104" s="4" t="s">
        <v>203</v>
      </c>
      <c r="AZ104" s="25"/>
      <c r="BA104" s="25"/>
      <c r="BB104" s="44"/>
      <c r="BC104" s="12" t="s">
        <v>440</v>
      </c>
      <c r="BD104" s="12" t="s">
        <v>440</v>
      </c>
      <c r="BE104" s="44"/>
      <c r="BF104" s="44"/>
      <c r="BG104" s="44"/>
      <c r="BH104" s="44"/>
      <c r="BI104" s="44"/>
      <c r="BJ104" s="87"/>
      <c r="BK104" s="87"/>
    </row>
    <row r="105" spans="1:63" s="164" customFormat="1" ht="12.95" customHeight="1" x14ac:dyDescent="0.25">
      <c r="A105" s="66" t="s">
        <v>405</v>
      </c>
      <c r="B105" s="111"/>
      <c r="C105" s="191" t="s">
        <v>570</v>
      </c>
      <c r="D105" s="111"/>
      <c r="E105" s="211"/>
      <c r="F105" s="68" t="s">
        <v>438</v>
      </c>
      <c r="G105" s="68" t="s">
        <v>407</v>
      </c>
      <c r="H105" s="12" t="s">
        <v>439</v>
      </c>
      <c r="I105" s="25" t="s">
        <v>143</v>
      </c>
      <c r="J105" s="1" t="s">
        <v>149</v>
      </c>
      <c r="K105" s="25" t="s">
        <v>196</v>
      </c>
      <c r="L105" s="24">
        <v>30</v>
      </c>
      <c r="M105" s="69" t="s">
        <v>197</v>
      </c>
      <c r="N105" s="70" t="s">
        <v>365</v>
      </c>
      <c r="O105" s="1" t="s">
        <v>166</v>
      </c>
      <c r="P105" s="25" t="s">
        <v>125</v>
      </c>
      <c r="Q105" s="24" t="s">
        <v>122</v>
      </c>
      <c r="R105" s="25" t="s">
        <v>200</v>
      </c>
      <c r="S105" s="25" t="s">
        <v>201</v>
      </c>
      <c r="T105" s="24"/>
      <c r="U105" s="24" t="s">
        <v>398</v>
      </c>
      <c r="V105" s="24" t="s">
        <v>146</v>
      </c>
      <c r="W105" s="9">
        <v>30</v>
      </c>
      <c r="X105" s="9">
        <v>60</v>
      </c>
      <c r="Y105" s="16">
        <v>10</v>
      </c>
      <c r="Z105" s="86" t="s">
        <v>409</v>
      </c>
      <c r="AA105" s="5" t="s">
        <v>138</v>
      </c>
      <c r="AB105" s="102">
        <v>1.1499999999999999</v>
      </c>
      <c r="AC105" s="192">
        <v>555734.07999999996</v>
      </c>
      <c r="AD105" s="103">
        <f t="shared" ref="AD105" si="79">AB105*AC105</f>
        <v>639094.19199999992</v>
      </c>
      <c r="AE105" s="103">
        <f t="shared" si="35"/>
        <v>715785.49503999995</v>
      </c>
      <c r="AF105" s="104">
        <v>1.1499999999999999</v>
      </c>
      <c r="AG105" s="192">
        <v>555734.07999999996</v>
      </c>
      <c r="AH105" s="103">
        <f t="shared" ref="AH105" si="80">AF105*AG105</f>
        <v>639094.19199999992</v>
      </c>
      <c r="AI105" s="103">
        <f t="shared" si="37"/>
        <v>715785.49503999995</v>
      </c>
      <c r="AJ105" s="105">
        <v>0</v>
      </c>
      <c r="AK105" s="105">
        <v>0</v>
      </c>
      <c r="AL105" s="105">
        <v>0</v>
      </c>
      <c r="AM105" s="105">
        <v>0</v>
      </c>
      <c r="AN105" s="105">
        <v>0</v>
      </c>
      <c r="AO105" s="105">
        <v>0</v>
      </c>
      <c r="AP105" s="105">
        <v>0</v>
      </c>
      <c r="AQ105" s="105">
        <v>0</v>
      </c>
      <c r="AR105" s="105">
        <v>0</v>
      </c>
      <c r="AS105" s="105">
        <v>0</v>
      </c>
      <c r="AT105" s="105">
        <v>0</v>
      </c>
      <c r="AU105" s="105">
        <v>0</v>
      </c>
      <c r="AV105" s="106">
        <f t="shared" si="38"/>
        <v>2.2999999999999998</v>
      </c>
      <c r="AW105" s="41">
        <v>0</v>
      </c>
      <c r="AX105" s="41">
        <f t="shared" si="28"/>
        <v>0</v>
      </c>
      <c r="AY105" s="107" t="s">
        <v>203</v>
      </c>
      <c r="AZ105" s="108"/>
      <c r="BA105" s="108"/>
      <c r="BB105" s="110"/>
      <c r="BC105" s="109" t="s">
        <v>440</v>
      </c>
      <c r="BD105" s="109" t="s">
        <v>440</v>
      </c>
      <c r="BE105" s="110"/>
      <c r="BF105" s="110"/>
      <c r="BG105" s="110"/>
      <c r="BH105" s="110"/>
      <c r="BI105" s="110"/>
      <c r="BJ105" s="87"/>
      <c r="BK105" s="27">
        <v>14</v>
      </c>
    </row>
    <row r="106" spans="1:63" s="187" customFormat="1" ht="12.95" customHeight="1" x14ac:dyDescent="0.25">
      <c r="A106" s="182" t="s">
        <v>405</v>
      </c>
      <c r="B106" s="158">
        <v>210015876</v>
      </c>
      <c r="C106" s="158" t="s">
        <v>678</v>
      </c>
      <c r="D106" s="158"/>
      <c r="E106" s="212"/>
      <c r="F106" s="193" t="s">
        <v>438</v>
      </c>
      <c r="G106" s="193" t="s">
        <v>407</v>
      </c>
      <c r="H106" s="193" t="s">
        <v>439</v>
      </c>
      <c r="I106" s="183" t="s">
        <v>143</v>
      </c>
      <c r="J106" s="152" t="s">
        <v>149</v>
      </c>
      <c r="K106" s="183" t="s">
        <v>196</v>
      </c>
      <c r="L106" s="182">
        <v>30</v>
      </c>
      <c r="M106" s="153" t="s">
        <v>197</v>
      </c>
      <c r="N106" s="194" t="s">
        <v>365</v>
      </c>
      <c r="O106" s="152" t="s">
        <v>166</v>
      </c>
      <c r="P106" s="183" t="s">
        <v>125</v>
      </c>
      <c r="Q106" s="182" t="s">
        <v>122</v>
      </c>
      <c r="R106" s="183" t="s">
        <v>200</v>
      </c>
      <c r="S106" s="183" t="s">
        <v>201</v>
      </c>
      <c r="T106" s="182"/>
      <c r="U106" s="182" t="s">
        <v>398</v>
      </c>
      <c r="V106" s="182" t="s">
        <v>146</v>
      </c>
      <c r="W106" s="193">
        <v>30</v>
      </c>
      <c r="X106" s="193">
        <v>60</v>
      </c>
      <c r="Y106" s="156">
        <v>10</v>
      </c>
      <c r="Z106" s="196" t="s">
        <v>409</v>
      </c>
      <c r="AA106" s="181" t="s">
        <v>138</v>
      </c>
      <c r="AB106" s="185">
        <v>1.25</v>
      </c>
      <c r="AC106" s="197">
        <v>550176.74</v>
      </c>
      <c r="AD106" s="185">
        <v>687720.92500000005</v>
      </c>
      <c r="AE106" s="185">
        <v>770247.4360000001</v>
      </c>
      <c r="AF106" s="185">
        <v>1.1499999999999999</v>
      </c>
      <c r="AG106" s="185">
        <v>555734.07999999996</v>
      </c>
      <c r="AH106" s="185">
        <v>639094.19199999992</v>
      </c>
      <c r="AI106" s="185">
        <v>715785.49503999995</v>
      </c>
      <c r="AJ106" s="186">
        <v>0</v>
      </c>
      <c r="AK106" s="186">
        <v>0</v>
      </c>
      <c r="AL106" s="186">
        <v>0</v>
      </c>
      <c r="AM106" s="186">
        <v>0</v>
      </c>
      <c r="AN106" s="186">
        <v>0</v>
      </c>
      <c r="AO106" s="186">
        <v>0</v>
      </c>
      <c r="AP106" s="186">
        <v>0</v>
      </c>
      <c r="AQ106" s="186">
        <v>0</v>
      </c>
      <c r="AR106" s="186">
        <v>0</v>
      </c>
      <c r="AS106" s="186">
        <v>0</v>
      </c>
      <c r="AT106" s="186">
        <v>0</v>
      </c>
      <c r="AU106" s="186">
        <v>0</v>
      </c>
      <c r="AV106" s="186">
        <f t="shared" si="38"/>
        <v>2.4</v>
      </c>
      <c r="AW106" s="185">
        <f t="shared" si="33"/>
        <v>1326815.1170000001</v>
      </c>
      <c r="AX106" s="185">
        <f t="shared" si="28"/>
        <v>1486032.9310400002</v>
      </c>
      <c r="AY106" s="158" t="s">
        <v>203</v>
      </c>
      <c r="AZ106" s="183"/>
      <c r="BA106" s="183"/>
      <c r="BB106" s="195"/>
      <c r="BC106" s="193" t="s">
        <v>440</v>
      </c>
      <c r="BD106" s="193" t="s">
        <v>440</v>
      </c>
      <c r="BE106" s="195"/>
      <c r="BF106" s="195"/>
      <c r="BG106" s="195"/>
      <c r="BH106" s="195"/>
      <c r="BI106" s="195"/>
      <c r="BJ106" s="87"/>
      <c r="BK106" s="32" t="s">
        <v>653</v>
      </c>
    </row>
    <row r="107" spans="1:63" s="164" customFormat="1" ht="12.95" customHeight="1" x14ac:dyDescent="0.25">
      <c r="A107" s="66" t="s">
        <v>405</v>
      </c>
      <c r="B107" s="72"/>
      <c r="C107" s="189" t="s">
        <v>488</v>
      </c>
      <c r="D107" s="72"/>
      <c r="E107" s="211"/>
      <c r="F107" s="68" t="s">
        <v>438</v>
      </c>
      <c r="G107" s="68" t="s">
        <v>407</v>
      </c>
      <c r="H107" s="12" t="s">
        <v>439</v>
      </c>
      <c r="I107" s="25" t="s">
        <v>143</v>
      </c>
      <c r="J107" s="1" t="s">
        <v>149</v>
      </c>
      <c r="K107" s="25" t="s">
        <v>196</v>
      </c>
      <c r="L107" s="24">
        <v>30</v>
      </c>
      <c r="M107" s="69" t="s">
        <v>197</v>
      </c>
      <c r="N107" s="70" t="s">
        <v>365</v>
      </c>
      <c r="O107" s="24" t="s">
        <v>126</v>
      </c>
      <c r="P107" s="25" t="s">
        <v>125</v>
      </c>
      <c r="Q107" s="24" t="s">
        <v>122</v>
      </c>
      <c r="R107" s="25" t="s">
        <v>200</v>
      </c>
      <c r="S107" s="25" t="s">
        <v>201</v>
      </c>
      <c r="T107" s="24"/>
      <c r="U107" s="24" t="s">
        <v>398</v>
      </c>
      <c r="V107" s="24" t="s">
        <v>146</v>
      </c>
      <c r="W107" s="9">
        <v>30</v>
      </c>
      <c r="X107" s="9">
        <v>60</v>
      </c>
      <c r="Y107" s="16">
        <v>10</v>
      </c>
      <c r="Z107" s="86" t="s">
        <v>409</v>
      </c>
      <c r="AA107" s="5" t="s">
        <v>138</v>
      </c>
      <c r="AB107" s="71">
        <v>1.25</v>
      </c>
      <c r="AC107" s="190">
        <v>289771.5</v>
      </c>
      <c r="AD107" s="71">
        <f t="shared" si="34"/>
        <v>362214.375</v>
      </c>
      <c r="AE107" s="71">
        <f t="shared" si="35"/>
        <v>405680.10000000003</v>
      </c>
      <c r="AF107" s="71">
        <v>1.25</v>
      </c>
      <c r="AG107" s="190">
        <v>289771.5</v>
      </c>
      <c r="AH107" s="71">
        <f t="shared" si="36"/>
        <v>362214.375</v>
      </c>
      <c r="AI107" s="71">
        <f t="shared" si="37"/>
        <v>405680.10000000003</v>
      </c>
      <c r="AJ107" s="19">
        <v>0</v>
      </c>
      <c r="AK107" s="19">
        <v>0</v>
      </c>
      <c r="AL107" s="19">
        <v>0</v>
      </c>
      <c r="AM107" s="19">
        <v>0</v>
      </c>
      <c r="AN107" s="19">
        <v>0</v>
      </c>
      <c r="AO107" s="19">
        <v>0</v>
      </c>
      <c r="AP107" s="19">
        <v>0</v>
      </c>
      <c r="AQ107" s="19">
        <v>0</v>
      </c>
      <c r="AR107" s="19">
        <v>0</v>
      </c>
      <c r="AS107" s="19">
        <v>0</v>
      </c>
      <c r="AT107" s="19">
        <v>0</v>
      </c>
      <c r="AU107" s="19">
        <v>0</v>
      </c>
      <c r="AV107" s="64">
        <f t="shared" si="38"/>
        <v>2.5</v>
      </c>
      <c r="AW107" s="41">
        <v>0</v>
      </c>
      <c r="AX107" s="41">
        <f t="shared" si="28"/>
        <v>0</v>
      </c>
      <c r="AY107" s="4" t="s">
        <v>203</v>
      </c>
      <c r="AZ107" s="25"/>
      <c r="BA107" s="25"/>
      <c r="BB107" s="44"/>
      <c r="BC107" s="12" t="s">
        <v>441</v>
      </c>
      <c r="BD107" s="12" t="s">
        <v>441</v>
      </c>
      <c r="BE107" s="44"/>
      <c r="BF107" s="44"/>
      <c r="BG107" s="44"/>
      <c r="BH107" s="44"/>
      <c r="BI107" s="44"/>
      <c r="BJ107" s="87"/>
      <c r="BK107" s="87"/>
    </row>
    <row r="108" spans="1:63" s="164" customFormat="1" ht="12.95" customHeight="1" x14ac:dyDescent="0.25">
      <c r="A108" s="66" t="s">
        <v>405</v>
      </c>
      <c r="B108" s="111"/>
      <c r="C108" s="191" t="s">
        <v>571</v>
      </c>
      <c r="D108" s="111"/>
      <c r="E108" s="211"/>
      <c r="F108" s="68" t="s">
        <v>438</v>
      </c>
      <c r="G108" s="68" t="s">
        <v>407</v>
      </c>
      <c r="H108" s="12" t="s">
        <v>439</v>
      </c>
      <c r="I108" s="25" t="s">
        <v>143</v>
      </c>
      <c r="J108" s="1" t="s">
        <v>149</v>
      </c>
      <c r="K108" s="25" t="s">
        <v>196</v>
      </c>
      <c r="L108" s="24">
        <v>30</v>
      </c>
      <c r="M108" s="69" t="s">
        <v>197</v>
      </c>
      <c r="N108" s="70" t="s">
        <v>365</v>
      </c>
      <c r="O108" s="1" t="s">
        <v>166</v>
      </c>
      <c r="P108" s="25" t="s">
        <v>125</v>
      </c>
      <c r="Q108" s="24" t="s">
        <v>122</v>
      </c>
      <c r="R108" s="25" t="s">
        <v>200</v>
      </c>
      <c r="S108" s="25" t="s">
        <v>201</v>
      </c>
      <c r="T108" s="24"/>
      <c r="U108" s="24" t="s">
        <v>398</v>
      </c>
      <c r="V108" s="24" t="s">
        <v>146</v>
      </c>
      <c r="W108" s="9">
        <v>30</v>
      </c>
      <c r="X108" s="9">
        <v>60</v>
      </c>
      <c r="Y108" s="16">
        <v>10</v>
      </c>
      <c r="Z108" s="86" t="s">
        <v>409</v>
      </c>
      <c r="AA108" s="5" t="s">
        <v>138</v>
      </c>
      <c r="AB108" s="102">
        <v>1.25</v>
      </c>
      <c r="AC108" s="192">
        <v>289771.5</v>
      </c>
      <c r="AD108" s="103">
        <f t="shared" ref="AD108" si="81">AB108*AC108</f>
        <v>362214.375</v>
      </c>
      <c r="AE108" s="103">
        <f t="shared" si="35"/>
        <v>405680.10000000003</v>
      </c>
      <c r="AF108" s="104">
        <v>1.25</v>
      </c>
      <c r="AG108" s="192">
        <v>289771.5</v>
      </c>
      <c r="AH108" s="103">
        <f t="shared" ref="AH108" si="82">AF108*AG108</f>
        <v>362214.375</v>
      </c>
      <c r="AI108" s="103">
        <f t="shared" si="37"/>
        <v>405680.10000000003</v>
      </c>
      <c r="AJ108" s="105">
        <v>0</v>
      </c>
      <c r="AK108" s="105">
        <v>0</v>
      </c>
      <c r="AL108" s="105">
        <v>0</v>
      </c>
      <c r="AM108" s="105">
        <v>0</v>
      </c>
      <c r="AN108" s="105">
        <v>0</v>
      </c>
      <c r="AO108" s="105">
        <v>0</v>
      </c>
      <c r="AP108" s="105">
        <v>0</v>
      </c>
      <c r="AQ108" s="105">
        <v>0</v>
      </c>
      <c r="AR108" s="105">
        <v>0</v>
      </c>
      <c r="AS108" s="105">
        <v>0</v>
      </c>
      <c r="AT108" s="105">
        <v>0</v>
      </c>
      <c r="AU108" s="105">
        <v>0</v>
      </c>
      <c r="AV108" s="106">
        <f t="shared" si="38"/>
        <v>2.5</v>
      </c>
      <c r="AW108" s="41">
        <v>0</v>
      </c>
      <c r="AX108" s="41">
        <f t="shared" si="28"/>
        <v>0</v>
      </c>
      <c r="AY108" s="107" t="s">
        <v>203</v>
      </c>
      <c r="AZ108" s="108"/>
      <c r="BA108" s="108"/>
      <c r="BB108" s="110"/>
      <c r="BC108" s="109" t="s">
        <v>441</v>
      </c>
      <c r="BD108" s="109" t="s">
        <v>441</v>
      </c>
      <c r="BE108" s="110"/>
      <c r="BF108" s="110"/>
      <c r="BG108" s="110"/>
      <c r="BH108" s="110"/>
      <c r="BI108" s="110"/>
      <c r="BJ108" s="87"/>
      <c r="BK108" s="27">
        <v>14</v>
      </c>
    </row>
    <row r="109" spans="1:63" s="187" customFormat="1" ht="12.95" customHeight="1" x14ac:dyDescent="0.25">
      <c r="A109" s="182" t="s">
        <v>405</v>
      </c>
      <c r="B109" s="158">
        <v>210015878</v>
      </c>
      <c r="C109" s="158" t="s">
        <v>679</v>
      </c>
      <c r="D109" s="158"/>
      <c r="E109" s="212"/>
      <c r="F109" s="193" t="s">
        <v>438</v>
      </c>
      <c r="G109" s="193" t="s">
        <v>407</v>
      </c>
      <c r="H109" s="193" t="s">
        <v>439</v>
      </c>
      <c r="I109" s="183" t="s">
        <v>143</v>
      </c>
      <c r="J109" s="152" t="s">
        <v>149</v>
      </c>
      <c r="K109" s="183" t="s">
        <v>196</v>
      </c>
      <c r="L109" s="182">
        <v>30</v>
      </c>
      <c r="M109" s="153" t="s">
        <v>197</v>
      </c>
      <c r="N109" s="194" t="s">
        <v>365</v>
      </c>
      <c r="O109" s="152" t="s">
        <v>166</v>
      </c>
      <c r="P109" s="183" t="s">
        <v>125</v>
      </c>
      <c r="Q109" s="182" t="s">
        <v>122</v>
      </c>
      <c r="R109" s="183" t="s">
        <v>200</v>
      </c>
      <c r="S109" s="183" t="s">
        <v>201</v>
      </c>
      <c r="T109" s="182"/>
      <c r="U109" s="182" t="s">
        <v>398</v>
      </c>
      <c r="V109" s="182" t="s">
        <v>146</v>
      </c>
      <c r="W109" s="193">
        <v>30</v>
      </c>
      <c r="X109" s="193">
        <v>60</v>
      </c>
      <c r="Y109" s="156">
        <v>10</v>
      </c>
      <c r="Z109" s="196" t="s">
        <v>409</v>
      </c>
      <c r="AA109" s="181" t="s">
        <v>138</v>
      </c>
      <c r="AB109" s="185">
        <v>2.5</v>
      </c>
      <c r="AC109" s="197">
        <v>286873.78000000003</v>
      </c>
      <c r="AD109" s="185">
        <v>717184.45000000007</v>
      </c>
      <c r="AE109" s="185">
        <v>803246.58400000015</v>
      </c>
      <c r="AF109" s="185">
        <v>1.25</v>
      </c>
      <c r="AG109" s="185">
        <v>289771.5</v>
      </c>
      <c r="AH109" s="185">
        <v>362214.375</v>
      </c>
      <c r="AI109" s="185">
        <v>405680.10000000003</v>
      </c>
      <c r="AJ109" s="186">
        <v>0</v>
      </c>
      <c r="AK109" s="186">
        <v>0</v>
      </c>
      <c r="AL109" s="186">
        <v>0</v>
      </c>
      <c r="AM109" s="186">
        <v>0</v>
      </c>
      <c r="AN109" s="186">
        <v>0</v>
      </c>
      <c r="AO109" s="186">
        <v>0</v>
      </c>
      <c r="AP109" s="186">
        <v>0</v>
      </c>
      <c r="AQ109" s="186">
        <v>0</v>
      </c>
      <c r="AR109" s="186">
        <v>0</v>
      </c>
      <c r="AS109" s="186">
        <v>0</v>
      </c>
      <c r="AT109" s="186">
        <v>0</v>
      </c>
      <c r="AU109" s="186">
        <v>0</v>
      </c>
      <c r="AV109" s="186">
        <f t="shared" si="38"/>
        <v>3.75</v>
      </c>
      <c r="AW109" s="185">
        <f t="shared" si="33"/>
        <v>1079398.8250000002</v>
      </c>
      <c r="AX109" s="185">
        <f t="shared" si="28"/>
        <v>1208926.6840000004</v>
      </c>
      <c r="AY109" s="158" t="s">
        <v>203</v>
      </c>
      <c r="AZ109" s="183"/>
      <c r="BA109" s="183"/>
      <c r="BB109" s="195"/>
      <c r="BC109" s="193" t="s">
        <v>441</v>
      </c>
      <c r="BD109" s="193" t="s">
        <v>441</v>
      </c>
      <c r="BE109" s="195"/>
      <c r="BF109" s="195"/>
      <c r="BG109" s="195"/>
      <c r="BH109" s="195"/>
      <c r="BI109" s="195"/>
      <c r="BJ109" s="87"/>
      <c r="BK109" s="32" t="s">
        <v>653</v>
      </c>
    </row>
    <row r="110" spans="1:63" s="164" customFormat="1" ht="12.95" customHeight="1" x14ac:dyDescent="0.25">
      <c r="A110" s="66" t="s">
        <v>405</v>
      </c>
      <c r="B110" s="72"/>
      <c r="C110" s="189" t="s">
        <v>489</v>
      </c>
      <c r="D110" s="72"/>
      <c r="E110" s="211"/>
      <c r="F110" s="68" t="s">
        <v>442</v>
      </c>
      <c r="G110" s="68" t="s">
        <v>407</v>
      </c>
      <c r="H110" s="12" t="s">
        <v>443</v>
      </c>
      <c r="I110" s="25" t="s">
        <v>143</v>
      </c>
      <c r="J110" s="1" t="s">
        <v>149</v>
      </c>
      <c r="K110" s="25" t="s">
        <v>196</v>
      </c>
      <c r="L110" s="24">
        <v>30</v>
      </c>
      <c r="M110" s="69" t="s">
        <v>197</v>
      </c>
      <c r="N110" s="70" t="s">
        <v>365</v>
      </c>
      <c r="O110" s="24" t="s">
        <v>126</v>
      </c>
      <c r="P110" s="25" t="s">
        <v>125</v>
      </c>
      <c r="Q110" s="24" t="s">
        <v>122</v>
      </c>
      <c r="R110" s="25" t="s">
        <v>200</v>
      </c>
      <c r="S110" s="25" t="s">
        <v>201</v>
      </c>
      <c r="T110" s="24"/>
      <c r="U110" s="24" t="s">
        <v>398</v>
      </c>
      <c r="V110" s="24" t="s">
        <v>146</v>
      </c>
      <c r="W110" s="9">
        <v>30</v>
      </c>
      <c r="X110" s="9">
        <v>60</v>
      </c>
      <c r="Y110" s="16">
        <v>10</v>
      </c>
      <c r="Z110" s="86" t="s">
        <v>409</v>
      </c>
      <c r="AA110" s="5" t="s">
        <v>138</v>
      </c>
      <c r="AB110" s="71">
        <v>0.7</v>
      </c>
      <c r="AC110" s="190">
        <v>519134.61</v>
      </c>
      <c r="AD110" s="71">
        <f t="shared" si="34"/>
        <v>363394.22699999996</v>
      </c>
      <c r="AE110" s="71">
        <f t="shared" si="35"/>
        <v>407001.53424000001</v>
      </c>
      <c r="AF110" s="71">
        <v>0.7</v>
      </c>
      <c r="AG110" s="190">
        <v>519134.61</v>
      </c>
      <c r="AH110" s="71">
        <f t="shared" si="36"/>
        <v>363394.22699999996</v>
      </c>
      <c r="AI110" s="71">
        <f t="shared" si="37"/>
        <v>407001.53424000001</v>
      </c>
      <c r="AJ110" s="19">
        <v>0</v>
      </c>
      <c r="AK110" s="19">
        <v>0</v>
      </c>
      <c r="AL110" s="19">
        <v>0</v>
      </c>
      <c r="AM110" s="19">
        <v>0</v>
      </c>
      <c r="AN110" s="19">
        <v>0</v>
      </c>
      <c r="AO110" s="19">
        <v>0</v>
      </c>
      <c r="AP110" s="19">
        <v>0</v>
      </c>
      <c r="AQ110" s="19">
        <v>0</v>
      </c>
      <c r="AR110" s="19">
        <v>0</v>
      </c>
      <c r="AS110" s="19">
        <v>0</v>
      </c>
      <c r="AT110" s="19">
        <v>0</v>
      </c>
      <c r="AU110" s="19">
        <v>0</v>
      </c>
      <c r="AV110" s="64">
        <f t="shared" si="38"/>
        <v>1.4</v>
      </c>
      <c r="AW110" s="41">
        <v>0</v>
      </c>
      <c r="AX110" s="41">
        <f t="shared" si="28"/>
        <v>0</v>
      </c>
      <c r="AY110" s="4" t="s">
        <v>203</v>
      </c>
      <c r="AZ110" s="25"/>
      <c r="BA110" s="25"/>
      <c r="BB110" s="44"/>
      <c r="BC110" s="12" t="s">
        <v>444</v>
      </c>
      <c r="BD110" s="12" t="s">
        <v>444</v>
      </c>
      <c r="BE110" s="44"/>
      <c r="BF110" s="44"/>
      <c r="BG110" s="44"/>
      <c r="BH110" s="44"/>
      <c r="BI110" s="44"/>
      <c r="BJ110" s="87"/>
      <c r="BK110" s="87"/>
    </row>
    <row r="111" spans="1:63" s="164" customFormat="1" ht="12.95" customHeight="1" x14ac:dyDescent="0.25">
      <c r="A111" s="66" t="s">
        <v>405</v>
      </c>
      <c r="B111" s="111"/>
      <c r="C111" s="191" t="s">
        <v>572</v>
      </c>
      <c r="D111" s="111"/>
      <c r="E111" s="211"/>
      <c r="F111" s="68" t="s">
        <v>442</v>
      </c>
      <c r="G111" s="68" t="s">
        <v>407</v>
      </c>
      <c r="H111" s="12" t="s">
        <v>443</v>
      </c>
      <c r="I111" s="25" t="s">
        <v>143</v>
      </c>
      <c r="J111" s="1" t="s">
        <v>149</v>
      </c>
      <c r="K111" s="25" t="s">
        <v>196</v>
      </c>
      <c r="L111" s="24">
        <v>30</v>
      </c>
      <c r="M111" s="69" t="s">
        <v>197</v>
      </c>
      <c r="N111" s="70" t="s">
        <v>365</v>
      </c>
      <c r="O111" s="1" t="s">
        <v>166</v>
      </c>
      <c r="P111" s="25" t="s">
        <v>125</v>
      </c>
      <c r="Q111" s="24" t="s">
        <v>122</v>
      </c>
      <c r="R111" s="25" t="s">
        <v>200</v>
      </c>
      <c r="S111" s="25" t="s">
        <v>201</v>
      </c>
      <c r="T111" s="24"/>
      <c r="U111" s="24" t="s">
        <v>398</v>
      </c>
      <c r="V111" s="24" t="s">
        <v>146</v>
      </c>
      <c r="W111" s="9">
        <v>30</v>
      </c>
      <c r="X111" s="9">
        <v>60</v>
      </c>
      <c r="Y111" s="16">
        <v>10</v>
      </c>
      <c r="Z111" s="86" t="s">
        <v>409</v>
      </c>
      <c r="AA111" s="5" t="s">
        <v>138</v>
      </c>
      <c r="AB111" s="102">
        <v>0.7</v>
      </c>
      <c r="AC111" s="192">
        <v>519134.61</v>
      </c>
      <c r="AD111" s="103">
        <f t="shared" ref="AD111" si="83">AB111*AC111</f>
        <v>363394.22699999996</v>
      </c>
      <c r="AE111" s="103">
        <f t="shared" si="35"/>
        <v>407001.53424000001</v>
      </c>
      <c r="AF111" s="104">
        <v>0.7</v>
      </c>
      <c r="AG111" s="192">
        <v>519134.61</v>
      </c>
      <c r="AH111" s="103">
        <f t="shared" ref="AH111" si="84">AF111*AG111</f>
        <v>363394.22699999996</v>
      </c>
      <c r="AI111" s="103">
        <f t="shared" si="37"/>
        <v>407001.53424000001</v>
      </c>
      <c r="AJ111" s="105">
        <v>0</v>
      </c>
      <c r="AK111" s="105">
        <v>0</v>
      </c>
      <c r="AL111" s="105">
        <v>0</v>
      </c>
      <c r="AM111" s="105">
        <v>0</v>
      </c>
      <c r="AN111" s="105">
        <v>0</v>
      </c>
      <c r="AO111" s="105">
        <v>0</v>
      </c>
      <c r="AP111" s="105">
        <v>0</v>
      </c>
      <c r="AQ111" s="105">
        <v>0</v>
      </c>
      <c r="AR111" s="105">
        <v>0</v>
      </c>
      <c r="AS111" s="105">
        <v>0</v>
      </c>
      <c r="AT111" s="105">
        <v>0</v>
      </c>
      <c r="AU111" s="105">
        <v>0</v>
      </c>
      <c r="AV111" s="106">
        <f t="shared" si="38"/>
        <v>1.4</v>
      </c>
      <c r="AW111" s="41">
        <v>0</v>
      </c>
      <c r="AX111" s="41">
        <f t="shared" si="28"/>
        <v>0</v>
      </c>
      <c r="AY111" s="107" t="s">
        <v>203</v>
      </c>
      <c r="AZ111" s="108"/>
      <c r="BA111" s="108"/>
      <c r="BB111" s="110"/>
      <c r="BC111" s="109" t="s">
        <v>444</v>
      </c>
      <c r="BD111" s="109" t="s">
        <v>444</v>
      </c>
      <c r="BE111" s="110"/>
      <c r="BF111" s="110"/>
      <c r="BG111" s="110"/>
      <c r="BH111" s="110"/>
      <c r="BI111" s="110"/>
      <c r="BJ111" s="87"/>
      <c r="BK111" s="27">
        <v>14</v>
      </c>
    </row>
    <row r="112" spans="1:63" s="187" customFormat="1" ht="12.95" customHeight="1" x14ac:dyDescent="0.25">
      <c r="A112" s="182" t="s">
        <v>405</v>
      </c>
      <c r="B112" s="158">
        <v>210023510</v>
      </c>
      <c r="C112" s="158" t="s">
        <v>680</v>
      </c>
      <c r="D112" s="158"/>
      <c r="E112" s="212"/>
      <c r="F112" s="193" t="s">
        <v>442</v>
      </c>
      <c r="G112" s="193" t="s">
        <v>407</v>
      </c>
      <c r="H112" s="193" t="s">
        <v>443</v>
      </c>
      <c r="I112" s="183" t="s">
        <v>143</v>
      </c>
      <c r="J112" s="152" t="s">
        <v>149</v>
      </c>
      <c r="K112" s="183" t="s">
        <v>196</v>
      </c>
      <c r="L112" s="182">
        <v>30</v>
      </c>
      <c r="M112" s="153" t="s">
        <v>197</v>
      </c>
      <c r="N112" s="194" t="s">
        <v>365</v>
      </c>
      <c r="O112" s="152" t="s">
        <v>166</v>
      </c>
      <c r="P112" s="183" t="s">
        <v>125</v>
      </c>
      <c r="Q112" s="182" t="s">
        <v>122</v>
      </c>
      <c r="R112" s="183" t="s">
        <v>200</v>
      </c>
      <c r="S112" s="183" t="s">
        <v>201</v>
      </c>
      <c r="T112" s="182"/>
      <c r="U112" s="182" t="s">
        <v>398</v>
      </c>
      <c r="V112" s="182" t="s">
        <v>146</v>
      </c>
      <c r="W112" s="193">
        <v>30</v>
      </c>
      <c r="X112" s="193">
        <v>60</v>
      </c>
      <c r="Y112" s="156">
        <v>10</v>
      </c>
      <c r="Z112" s="196" t="s">
        <v>409</v>
      </c>
      <c r="AA112" s="181" t="s">
        <v>138</v>
      </c>
      <c r="AB112" s="185">
        <v>0.54</v>
      </c>
      <c r="AC112" s="197">
        <v>513943.26</v>
      </c>
      <c r="AD112" s="185">
        <v>277529.36040000001</v>
      </c>
      <c r="AE112" s="185">
        <v>310832.88364800002</v>
      </c>
      <c r="AF112" s="185">
        <v>0.7</v>
      </c>
      <c r="AG112" s="185">
        <v>519134.61</v>
      </c>
      <c r="AH112" s="185">
        <v>363394.22699999996</v>
      </c>
      <c r="AI112" s="185">
        <v>407001.53424000001</v>
      </c>
      <c r="AJ112" s="186">
        <v>0</v>
      </c>
      <c r="AK112" s="186">
        <v>0</v>
      </c>
      <c r="AL112" s="186">
        <v>0</v>
      </c>
      <c r="AM112" s="186">
        <v>0</v>
      </c>
      <c r="AN112" s="186">
        <v>0</v>
      </c>
      <c r="AO112" s="186">
        <v>0</v>
      </c>
      <c r="AP112" s="186">
        <v>0</v>
      </c>
      <c r="AQ112" s="186">
        <v>0</v>
      </c>
      <c r="AR112" s="186">
        <v>0</v>
      </c>
      <c r="AS112" s="186">
        <v>0</v>
      </c>
      <c r="AT112" s="186">
        <v>0</v>
      </c>
      <c r="AU112" s="186">
        <v>0</v>
      </c>
      <c r="AV112" s="186">
        <f t="shared" si="38"/>
        <v>1.24</v>
      </c>
      <c r="AW112" s="185">
        <f t="shared" si="33"/>
        <v>640923.58739999996</v>
      </c>
      <c r="AX112" s="185">
        <f t="shared" si="28"/>
        <v>717834.41788800003</v>
      </c>
      <c r="AY112" s="158" t="s">
        <v>203</v>
      </c>
      <c r="AZ112" s="183"/>
      <c r="BA112" s="183"/>
      <c r="BB112" s="195"/>
      <c r="BC112" s="193" t="s">
        <v>444</v>
      </c>
      <c r="BD112" s="193" t="s">
        <v>444</v>
      </c>
      <c r="BE112" s="195"/>
      <c r="BF112" s="195"/>
      <c r="BG112" s="195"/>
      <c r="BH112" s="195"/>
      <c r="BI112" s="195"/>
      <c r="BJ112" s="87"/>
      <c r="BK112" s="32" t="s">
        <v>653</v>
      </c>
    </row>
    <row r="113" spans="1:63" s="164" customFormat="1" ht="12.95" customHeight="1" x14ac:dyDescent="0.25">
      <c r="A113" s="66" t="s">
        <v>405</v>
      </c>
      <c r="B113" s="72"/>
      <c r="C113" s="189" t="s">
        <v>490</v>
      </c>
      <c r="D113" s="72"/>
      <c r="E113" s="211"/>
      <c r="F113" s="68" t="s">
        <v>442</v>
      </c>
      <c r="G113" s="68" t="s">
        <v>407</v>
      </c>
      <c r="H113" s="12" t="s">
        <v>443</v>
      </c>
      <c r="I113" s="25" t="s">
        <v>143</v>
      </c>
      <c r="J113" s="1" t="s">
        <v>149</v>
      </c>
      <c r="K113" s="25" t="s">
        <v>196</v>
      </c>
      <c r="L113" s="24">
        <v>30</v>
      </c>
      <c r="M113" s="69" t="s">
        <v>197</v>
      </c>
      <c r="N113" s="70" t="s">
        <v>365</v>
      </c>
      <c r="O113" s="24" t="s">
        <v>126</v>
      </c>
      <c r="P113" s="25" t="s">
        <v>125</v>
      </c>
      <c r="Q113" s="24" t="s">
        <v>122</v>
      </c>
      <c r="R113" s="25" t="s">
        <v>200</v>
      </c>
      <c r="S113" s="25" t="s">
        <v>201</v>
      </c>
      <c r="T113" s="24"/>
      <c r="U113" s="24" t="s">
        <v>398</v>
      </c>
      <c r="V113" s="24" t="s">
        <v>146</v>
      </c>
      <c r="W113" s="9">
        <v>30</v>
      </c>
      <c r="X113" s="9">
        <v>60</v>
      </c>
      <c r="Y113" s="16">
        <v>10</v>
      </c>
      <c r="Z113" s="86" t="s">
        <v>409</v>
      </c>
      <c r="AA113" s="5" t="s">
        <v>138</v>
      </c>
      <c r="AB113" s="71">
        <v>0.6</v>
      </c>
      <c r="AC113" s="190">
        <v>907955.84</v>
      </c>
      <c r="AD113" s="71">
        <f t="shared" si="34"/>
        <v>544773.50399999996</v>
      </c>
      <c r="AE113" s="71">
        <f t="shared" si="35"/>
        <v>610146.32447999995</v>
      </c>
      <c r="AF113" s="71">
        <v>0.6</v>
      </c>
      <c r="AG113" s="190">
        <v>907955.85</v>
      </c>
      <c r="AH113" s="71">
        <f t="shared" si="36"/>
        <v>544773.51</v>
      </c>
      <c r="AI113" s="71">
        <f t="shared" si="37"/>
        <v>610146.33120000002</v>
      </c>
      <c r="AJ113" s="19">
        <v>0</v>
      </c>
      <c r="AK113" s="19">
        <v>0</v>
      </c>
      <c r="AL113" s="19">
        <v>0</v>
      </c>
      <c r="AM113" s="19">
        <v>0</v>
      </c>
      <c r="AN113" s="19">
        <v>0</v>
      </c>
      <c r="AO113" s="19">
        <v>0</v>
      </c>
      <c r="AP113" s="19">
        <v>0</v>
      </c>
      <c r="AQ113" s="19">
        <v>0</v>
      </c>
      <c r="AR113" s="19">
        <v>0</v>
      </c>
      <c r="AS113" s="19">
        <v>0</v>
      </c>
      <c r="AT113" s="19">
        <v>0</v>
      </c>
      <c r="AU113" s="19">
        <v>0</v>
      </c>
      <c r="AV113" s="64">
        <f t="shared" si="38"/>
        <v>1.2</v>
      </c>
      <c r="AW113" s="41">
        <v>0</v>
      </c>
      <c r="AX113" s="41">
        <f t="shared" si="28"/>
        <v>0</v>
      </c>
      <c r="AY113" s="4" t="s">
        <v>203</v>
      </c>
      <c r="AZ113" s="25"/>
      <c r="BA113" s="25"/>
      <c r="BB113" s="44"/>
      <c r="BC113" s="12" t="s">
        <v>445</v>
      </c>
      <c r="BD113" s="12" t="s">
        <v>445</v>
      </c>
      <c r="BE113" s="44"/>
      <c r="BF113" s="44"/>
      <c r="BG113" s="44"/>
      <c r="BH113" s="44"/>
      <c r="BI113" s="44"/>
      <c r="BJ113" s="87"/>
      <c r="BK113" s="87"/>
    </row>
    <row r="114" spans="1:63" s="164" customFormat="1" ht="12.95" customHeight="1" x14ac:dyDescent="0.25">
      <c r="A114" s="66" t="s">
        <v>405</v>
      </c>
      <c r="B114" s="111"/>
      <c r="C114" s="191" t="s">
        <v>573</v>
      </c>
      <c r="D114" s="111"/>
      <c r="E114" s="211"/>
      <c r="F114" s="68" t="s">
        <v>442</v>
      </c>
      <c r="G114" s="68" t="s">
        <v>407</v>
      </c>
      <c r="H114" s="12" t="s">
        <v>443</v>
      </c>
      <c r="I114" s="25" t="s">
        <v>143</v>
      </c>
      <c r="J114" s="1" t="s">
        <v>149</v>
      </c>
      <c r="K114" s="25" t="s">
        <v>196</v>
      </c>
      <c r="L114" s="24">
        <v>30</v>
      </c>
      <c r="M114" s="69" t="s">
        <v>197</v>
      </c>
      <c r="N114" s="70" t="s">
        <v>365</v>
      </c>
      <c r="O114" s="1" t="s">
        <v>166</v>
      </c>
      <c r="P114" s="25" t="s">
        <v>125</v>
      </c>
      <c r="Q114" s="24" t="s">
        <v>122</v>
      </c>
      <c r="R114" s="25" t="s">
        <v>200</v>
      </c>
      <c r="S114" s="25" t="s">
        <v>201</v>
      </c>
      <c r="T114" s="24"/>
      <c r="U114" s="24" t="s">
        <v>398</v>
      </c>
      <c r="V114" s="24" t="s">
        <v>146</v>
      </c>
      <c r="W114" s="9">
        <v>30</v>
      </c>
      <c r="X114" s="9">
        <v>60</v>
      </c>
      <c r="Y114" s="16">
        <v>10</v>
      </c>
      <c r="Z114" s="86" t="s">
        <v>409</v>
      </c>
      <c r="AA114" s="5" t="s">
        <v>138</v>
      </c>
      <c r="AB114" s="102">
        <v>0.6</v>
      </c>
      <c r="AC114" s="192">
        <v>907955.84</v>
      </c>
      <c r="AD114" s="103">
        <f t="shared" ref="AD114" si="85">AB114*AC114</f>
        <v>544773.50399999996</v>
      </c>
      <c r="AE114" s="103">
        <f t="shared" si="35"/>
        <v>610146.32447999995</v>
      </c>
      <c r="AF114" s="104">
        <v>0.6</v>
      </c>
      <c r="AG114" s="192">
        <v>907955.85</v>
      </c>
      <c r="AH114" s="103">
        <f t="shared" ref="AH114" si="86">AF114*AG114</f>
        <v>544773.51</v>
      </c>
      <c r="AI114" s="103">
        <f t="shared" si="37"/>
        <v>610146.33120000002</v>
      </c>
      <c r="AJ114" s="105">
        <v>0</v>
      </c>
      <c r="AK114" s="105">
        <v>0</v>
      </c>
      <c r="AL114" s="105">
        <v>0</v>
      </c>
      <c r="AM114" s="105">
        <v>0</v>
      </c>
      <c r="AN114" s="105">
        <v>0</v>
      </c>
      <c r="AO114" s="105">
        <v>0</v>
      </c>
      <c r="AP114" s="105">
        <v>0</v>
      </c>
      <c r="AQ114" s="105">
        <v>0</v>
      </c>
      <c r="AR114" s="105">
        <v>0</v>
      </c>
      <c r="AS114" s="105">
        <v>0</v>
      </c>
      <c r="AT114" s="105">
        <v>0</v>
      </c>
      <c r="AU114" s="105">
        <v>0</v>
      </c>
      <c r="AV114" s="106">
        <f t="shared" si="38"/>
        <v>1.2</v>
      </c>
      <c r="AW114" s="41">
        <v>0</v>
      </c>
      <c r="AX114" s="41">
        <f t="shared" si="28"/>
        <v>0</v>
      </c>
      <c r="AY114" s="107" t="s">
        <v>203</v>
      </c>
      <c r="AZ114" s="108"/>
      <c r="BA114" s="108"/>
      <c r="BB114" s="110"/>
      <c r="BC114" s="109" t="s">
        <v>445</v>
      </c>
      <c r="BD114" s="109" t="s">
        <v>445</v>
      </c>
      <c r="BE114" s="110"/>
      <c r="BF114" s="110"/>
      <c r="BG114" s="110"/>
      <c r="BH114" s="110"/>
      <c r="BI114" s="110"/>
      <c r="BJ114" s="87"/>
      <c r="BK114" s="27">
        <v>14</v>
      </c>
    </row>
    <row r="115" spans="1:63" s="187" customFormat="1" ht="12.95" customHeight="1" x14ac:dyDescent="0.25">
      <c r="A115" s="182" t="s">
        <v>405</v>
      </c>
      <c r="B115" s="158">
        <v>210023511</v>
      </c>
      <c r="C115" s="158" t="s">
        <v>681</v>
      </c>
      <c r="D115" s="158"/>
      <c r="E115" s="212"/>
      <c r="F115" s="193" t="s">
        <v>442</v>
      </c>
      <c r="G115" s="193" t="s">
        <v>407</v>
      </c>
      <c r="H115" s="193" t="s">
        <v>443</v>
      </c>
      <c r="I115" s="183" t="s">
        <v>143</v>
      </c>
      <c r="J115" s="152" t="s">
        <v>149</v>
      </c>
      <c r="K115" s="183" t="s">
        <v>196</v>
      </c>
      <c r="L115" s="182">
        <v>30</v>
      </c>
      <c r="M115" s="153" t="s">
        <v>197</v>
      </c>
      <c r="N115" s="194" t="s">
        <v>365</v>
      </c>
      <c r="O115" s="152" t="s">
        <v>166</v>
      </c>
      <c r="P115" s="183" t="s">
        <v>125</v>
      </c>
      <c r="Q115" s="182" t="s">
        <v>122</v>
      </c>
      <c r="R115" s="183" t="s">
        <v>200</v>
      </c>
      <c r="S115" s="183" t="s">
        <v>201</v>
      </c>
      <c r="T115" s="182"/>
      <c r="U115" s="182" t="s">
        <v>398</v>
      </c>
      <c r="V115" s="182" t="s">
        <v>146</v>
      </c>
      <c r="W115" s="193">
        <v>30</v>
      </c>
      <c r="X115" s="193">
        <v>60</v>
      </c>
      <c r="Y115" s="156">
        <v>10</v>
      </c>
      <c r="Z115" s="196" t="s">
        <v>409</v>
      </c>
      <c r="AA115" s="181" t="s">
        <v>138</v>
      </c>
      <c r="AB115" s="185">
        <v>0.8</v>
      </c>
      <c r="AC115" s="197">
        <v>898876.29</v>
      </c>
      <c r="AD115" s="185">
        <v>719101.03200000012</v>
      </c>
      <c r="AE115" s="185">
        <v>805393.15584000025</v>
      </c>
      <c r="AF115" s="185">
        <v>0.6</v>
      </c>
      <c r="AG115" s="185">
        <v>907955.85</v>
      </c>
      <c r="AH115" s="185">
        <v>544773.51</v>
      </c>
      <c r="AI115" s="185">
        <v>610146.33120000002</v>
      </c>
      <c r="AJ115" s="186">
        <v>0</v>
      </c>
      <c r="AK115" s="186">
        <v>0</v>
      </c>
      <c r="AL115" s="186">
        <v>0</v>
      </c>
      <c r="AM115" s="186">
        <v>0</v>
      </c>
      <c r="AN115" s="186">
        <v>0</v>
      </c>
      <c r="AO115" s="186">
        <v>0</v>
      </c>
      <c r="AP115" s="186">
        <v>0</v>
      </c>
      <c r="AQ115" s="186">
        <v>0</v>
      </c>
      <c r="AR115" s="186">
        <v>0</v>
      </c>
      <c r="AS115" s="186">
        <v>0</v>
      </c>
      <c r="AT115" s="186">
        <v>0</v>
      </c>
      <c r="AU115" s="186">
        <v>0</v>
      </c>
      <c r="AV115" s="186">
        <f t="shared" si="38"/>
        <v>1.4</v>
      </c>
      <c r="AW115" s="185">
        <f t="shared" si="33"/>
        <v>1263874.5420000001</v>
      </c>
      <c r="AX115" s="185">
        <f t="shared" si="28"/>
        <v>1415539.4870400003</v>
      </c>
      <c r="AY115" s="158" t="s">
        <v>203</v>
      </c>
      <c r="AZ115" s="183"/>
      <c r="BA115" s="183"/>
      <c r="BB115" s="195"/>
      <c r="BC115" s="193" t="s">
        <v>445</v>
      </c>
      <c r="BD115" s="193" t="s">
        <v>445</v>
      </c>
      <c r="BE115" s="195"/>
      <c r="BF115" s="195"/>
      <c r="BG115" s="195"/>
      <c r="BH115" s="195"/>
      <c r="BI115" s="195"/>
      <c r="BJ115" s="87"/>
      <c r="BK115" s="32" t="s">
        <v>653</v>
      </c>
    </row>
    <row r="116" spans="1:63" s="164" customFormat="1" ht="12.95" customHeight="1" x14ac:dyDescent="0.25">
      <c r="A116" s="66" t="s">
        <v>405</v>
      </c>
      <c r="B116" s="72"/>
      <c r="C116" s="189" t="s">
        <v>491</v>
      </c>
      <c r="D116" s="72"/>
      <c r="E116" s="211"/>
      <c r="F116" s="68" t="s">
        <v>406</v>
      </c>
      <c r="G116" s="68" t="s">
        <v>407</v>
      </c>
      <c r="H116" s="12" t="s">
        <v>408</v>
      </c>
      <c r="I116" s="25" t="s">
        <v>143</v>
      </c>
      <c r="J116" s="1" t="s">
        <v>149</v>
      </c>
      <c r="K116" s="25" t="s">
        <v>196</v>
      </c>
      <c r="L116" s="24">
        <v>30</v>
      </c>
      <c r="M116" s="69" t="s">
        <v>197</v>
      </c>
      <c r="N116" s="70" t="s">
        <v>365</v>
      </c>
      <c r="O116" s="24" t="s">
        <v>126</v>
      </c>
      <c r="P116" s="25" t="s">
        <v>125</v>
      </c>
      <c r="Q116" s="24" t="s">
        <v>122</v>
      </c>
      <c r="R116" s="25" t="s">
        <v>200</v>
      </c>
      <c r="S116" s="25" t="s">
        <v>201</v>
      </c>
      <c r="T116" s="24"/>
      <c r="U116" s="24" t="s">
        <v>398</v>
      </c>
      <c r="V116" s="24" t="s">
        <v>146</v>
      </c>
      <c r="W116" s="9">
        <v>30</v>
      </c>
      <c r="X116" s="9">
        <v>60</v>
      </c>
      <c r="Y116" s="16">
        <v>10</v>
      </c>
      <c r="Z116" s="86" t="s">
        <v>409</v>
      </c>
      <c r="AA116" s="5" t="s">
        <v>138</v>
      </c>
      <c r="AB116" s="71">
        <v>0.16</v>
      </c>
      <c r="AC116" s="190">
        <v>620081.28</v>
      </c>
      <c r="AD116" s="71">
        <f t="shared" si="34"/>
        <v>99213.00480000001</v>
      </c>
      <c r="AE116" s="71">
        <f t="shared" si="35"/>
        <v>111118.56537600003</v>
      </c>
      <c r="AF116" s="71">
        <v>0.16</v>
      </c>
      <c r="AG116" s="190">
        <v>620081.28</v>
      </c>
      <c r="AH116" s="71">
        <f t="shared" si="36"/>
        <v>99213.00480000001</v>
      </c>
      <c r="AI116" s="71">
        <f t="shared" si="37"/>
        <v>111118.56537600003</v>
      </c>
      <c r="AJ116" s="19">
        <v>0</v>
      </c>
      <c r="AK116" s="19">
        <v>0</v>
      </c>
      <c r="AL116" s="19">
        <v>0</v>
      </c>
      <c r="AM116" s="19">
        <v>0</v>
      </c>
      <c r="AN116" s="19">
        <v>0</v>
      </c>
      <c r="AO116" s="19">
        <v>0</v>
      </c>
      <c r="AP116" s="19">
        <v>0</v>
      </c>
      <c r="AQ116" s="19">
        <v>0</v>
      </c>
      <c r="AR116" s="19">
        <v>0</v>
      </c>
      <c r="AS116" s="19">
        <v>0</v>
      </c>
      <c r="AT116" s="19">
        <v>0</v>
      </c>
      <c r="AU116" s="19">
        <v>0</v>
      </c>
      <c r="AV116" s="64">
        <f t="shared" si="38"/>
        <v>0.32</v>
      </c>
      <c r="AW116" s="41">
        <v>0</v>
      </c>
      <c r="AX116" s="41">
        <f t="shared" si="28"/>
        <v>0</v>
      </c>
      <c r="AY116" s="4" t="s">
        <v>203</v>
      </c>
      <c r="AZ116" s="25"/>
      <c r="BA116" s="25"/>
      <c r="BB116" s="44"/>
      <c r="BC116" s="12" t="s">
        <v>446</v>
      </c>
      <c r="BD116" s="12" t="s">
        <v>446</v>
      </c>
      <c r="BE116" s="44"/>
      <c r="BF116" s="44"/>
      <c r="BG116" s="44"/>
      <c r="BH116" s="44"/>
      <c r="BI116" s="44"/>
      <c r="BJ116" s="87"/>
      <c r="BK116" s="87"/>
    </row>
    <row r="117" spans="1:63" s="164" customFormat="1" ht="12.95" customHeight="1" x14ac:dyDescent="0.25">
      <c r="A117" s="66" t="s">
        <v>405</v>
      </c>
      <c r="B117" s="111"/>
      <c r="C117" s="191" t="s">
        <v>574</v>
      </c>
      <c r="D117" s="111"/>
      <c r="E117" s="211"/>
      <c r="F117" s="68" t="s">
        <v>406</v>
      </c>
      <c r="G117" s="68" t="s">
        <v>407</v>
      </c>
      <c r="H117" s="12" t="s">
        <v>408</v>
      </c>
      <c r="I117" s="25" t="s">
        <v>143</v>
      </c>
      <c r="J117" s="1" t="s">
        <v>149</v>
      </c>
      <c r="K117" s="25" t="s">
        <v>196</v>
      </c>
      <c r="L117" s="24">
        <v>30</v>
      </c>
      <c r="M117" s="69" t="s">
        <v>197</v>
      </c>
      <c r="N117" s="70" t="s">
        <v>365</v>
      </c>
      <c r="O117" s="1" t="s">
        <v>166</v>
      </c>
      <c r="P117" s="25" t="s">
        <v>125</v>
      </c>
      <c r="Q117" s="24" t="s">
        <v>122</v>
      </c>
      <c r="R117" s="25" t="s">
        <v>200</v>
      </c>
      <c r="S117" s="25" t="s">
        <v>201</v>
      </c>
      <c r="T117" s="24"/>
      <c r="U117" s="24" t="s">
        <v>398</v>
      </c>
      <c r="V117" s="24" t="s">
        <v>146</v>
      </c>
      <c r="W117" s="9">
        <v>30</v>
      </c>
      <c r="X117" s="9">
        <v>60</v>
      </c>
      <c r="Y117" s="16">
        <v>10</v>
      </c>
      <c r="Z117" s="86" t="s">
        <v>409</v>
      </c>
      <c r="AA117" s="5" t="s">
        <v>138</v>
      </c>
      <c r="AB117" s="102">
        <v>0.16</v>
      </c>
      <c r="AC117" s="192">
        <v>620081.28</v>
      </c>
      <c r="AD117" s="103">
        <f t="shared" ref="AD117" si="87">AB117*AC117</f>
        <v>99213.00480000001</v>
      </c>
      <c r="AE117" s="103">
        <f t="shared" si="35"/>
        <v>111118.56537600003</v>
      </c>
      <c r="AF117" s="104">
        <v>0.16</v>
      </c>
      <c r="AG117" s="192">
        <v>620081.28</v>
      </c>
      <c r="AH117" s="103">
        <f t="shared" ref="AH117" si="88">AF117*AG117</f>
        <v>99213.00480000001</v>
      </c>
      <c r="AI117" s="103">
        <f t="shared" si="37"/>
        <v>111118.56537600003</v>
      </c>
      <c r="AJ117" s="105">
        <v>0</v>
      </c>
      <c r="AK117" s="105">
        <v>0</v>
      </c>
      <c r="AL117" s="105">
        <v>0</v>
      </c>
      <c r="AM117" s="105">
        <v>0</v>
      </c>
      <c r="AN117" s="105">
        <v>0</v>
      </c>
      <c r="AO117" s="105">
        <v>0</v>
      </c>
      <c r="AP117" s="105">
        <v>0</v>
      </c>
      <c r="AQ117" s="105">
        <v>0</v>
      </c>
      <c r="AR117" s="105">
        <v>0</v>
      </c>
      <c r="AS117" s="105">
        <v>0</v>
      </c>
      <c r="AT117" s="105">
        <v>0</v>
      </c>
      <c r="AU117" s="105">
        <v>0</v>
      </c>
      <c r="AV117" s="106">
        <f t="shared" si="38"/>
        <v>0.32</v>
      </c>
      <c r="AW117" s="201">
        <f t="shared" si="33"/>
        <v>198426.00960000002</v>
      </c>
      <c r="AX117" s="201">
        <f t="shared" si="28"/>
        <v>222237.13075200006</v>
      </c>
      <c r="AY117" s="107" t="s">
        <v>203</v>
      </c>
      <c r="AZ117" s="108"/>
      <c r="BA117" s="108"/>
      <c r="BB117" s="110"/>
      <c r="BC117" s="109" t="s">
        <v>446</v>
      </c>
      <c r="BD117" s="109" t="s">
        <v>446</v>
      </c>
      <c r="BE117" s="110"/>
      <c r="BF117" s="110"/>
      <c r="BG117" s="110"/>
      <c r="BH117" s="110"/>
      <c r="BI117" s="110"/>
      <c r="BJ117" s="87"/>
      <c r="BK117" s="27">
        <v>14</v>
      </c>
    </row>
    <row r="118" spans="1:63" s="164" customFormat="1" ht="12.95" customHeight="1" x14ac:dyDescent="0.25">
      <c r="A118" s="66" t="s">
        <v>405</v>
      </c>
      <c r="B118" s="72"/>
      <c r="C118" s="189" t="s">
        <v>492</v>
      </c>
      <c r="D118" s="72"/>
      <c r="E118" s="211"/>
      <c r="F118" s="68" t="s">
        <v>438</v>
      </c>
      <c r="G118" s="68" t="s">
        <v>407</v>
      </c>
      <c r="H118" s="12" t="s">
        <v>439</v>
      </c>
      <c r="I118" s="25" t="s">
        <v>143</v>
      </c>
      <c r="J118" s="1" t="s">
        <v>149</v>
      </c>
      <c r="K118" s="25" t="s">
        <v>196</v>
      </c>
      <c r="L118" s="24">
        <v>30</v>
      </c>
      <c r="M118" s="69" t="s">
        <v>197</v>
      </c>
      <c r="N118" s="70" t="s">
        <v>365</v>
      </c>
      <c r="O118" s="24" t="s">
        <v>126</v>
      </c>
      <c r="P118" s="25" t="s">
        <v>125</v>
      </c>
      <c r="Q118" s="24" t="s">
        <v>122</v>
      </c>
      <c r="R118" s="25" t="s">
        <v>200</v>
      </c>
      <c r="S118" s="25" t="s">
        <v>201</v>
      </c>
      <c r="T118" s="24"/>
      <c r="U118" s="24" t="s">
        <v>398</v>
      </c>
      <c r="V118" s="24" t="s">
        <v>146</v>
      </c>
      <c r="W118" s="9">
        <v>30</v>
      </c>
      <c r="X118" s="9">
        <v>60</v>
      </c>
      <c r="Y118" s="16">
        <v>10</v>
      </c>
      <c r="Z118" s="86" t="s">
        <v>409</v>
      </c>
      <c r="AA118" s="5" t="s">
        <v>138</v>
      </c>
      <c r="AB118" s="71">
        <v>0.55000000000000004</v>
      </c>
      <c r="AC118" s="190">
        <v>208713.3</v>
      </c>
      <c r="AD118" s="71">
        <f t="shared" si="34"/>
        <v>114792.315</v>
      </c>
      <c r="AE118" s="71">
        <f t="shared" si="35"/>
        <v>128567.39280000002</v>
      </c>
      <c r="AF118" s="71">
        <v>0.55000000000000004</v>
      </c>
      <c r="AG118" s="190">
        <v>208713.3</v>
      </c>
      <c r="AH118" s="71">
        <f t="shared" si="36"/>
        <v>114792.315</v>
      </c>
      <c r="AI118" s="71">
        <f t="shared" si="37"/>
        <v>128567.39280000002</v>
      </c>
      <c r="AJ118" s="19">
        <v>0</v>
      </c>
      <c r="AK118" s="19">
        <v>0</v>
      </c>
      <c r="AL118" s="19">
        <v>0</v>
      </c>
      <c r="AM118" s="19">
        <v>0</v>
      </c>
      <c r="AN118" s="19">
        <v>0</v>
      </c>
      <c r="AO118" s="19">
        <v>0</v>
      </c>
      <c r="AP118" s="19">
        <v>0</v>
      </c>
      <c r="AQ118" s="19">
        <v>0</v>
      </c>
      <c r="AR118" s="19">
        <v>0</v>
      </c>
      <c r="AS118" s="19">
        <v>0</v>
      </c>
      <c r="AT118" s="19">
        <v>0</v>
      </c>
      <c r="AU118" s="19">
        <v>0</v>
      </c>
      <c r="AV118" s="64">
        <f t="shared" si="38"/>
        <v>1.1000000000000001</v>
      </c>
      <c r="AW118" s="41">
        <v>0</v>
      </c>
      <c r="AX118" s="41">
        <f t="shared" si="28"/>
        <v>0</v>
      </c>
      <c r="AY118" s="4" t="s">
        <v>203</v>
      </c>
      <c r="AZ118" s="25"/>
      <c r="BA118" s="25"/>
      <c r="BB118" s="44"/>
      <c r="BC118" s="12" t="s">
        <v>447</v>
      </c>
      <c r="BD118" s="12" t="s">
        <v>447</v>
      </c>
      <c r="BE118" s="44"/>
      <c r="BF118" s="44"/>
      <c r="BG118" s="44"/>
      <c r="BH118" s="44"/>
      <c r="BI118" s="44"/>
      <c r="BJ118" s="87"/>
      <c r="BK118" s="87"/>
    </row>
    <row r="119" spans="1:63" s="164" customFormat="1" ht="12.95" customHeight="1" x14ac:dyDescent="0.25">
      <c r="A119" s="66" t="s">
        <v>405</v>
      </c>
      <c r="B119" s="111"/>
      <c r="C119" s="191" t="s">
        <v>575</v>
      </c>
      <c r="D119" s="111"/>
      <c r="E119" s="211"/>
      <c r="F119" s="68" t="s">
        <v>438</v>
      </c>
      <c r="G119" s="68" t="s">
        <v>407</v>
      </c>
      <c r="H119" s="12" t="s">
        <v>439</v>
      </c>
      <c r="I119" s="25" t="s">
        <v>143</v>
      </c>
      <c r="J119" s="1" t="s">
        <v>149</v>
      </c>
      <c r="K119" s="25" t="s">
        <v>196</v>
      </c>
      <c r="L119" s="24">
        <v>30</v>
      </c>
      <c r="M119" s="69" t="s">
        <v>197</v>
      </c>
      <c r="N119" s="70" t="s">
        <v>365</v>
      </c>
      <c r="O119" s="1" t="s">
        <v>166</v>
      </c>
      <c r="P119" s="25" t="s">
        <v>125</v>
      </c>
      <c r="Q119" s="24" t="s">
        <v>122</v>
      </c>
      <c r="R119" s="25" t="s">
        <v>200</v>
      </c>
      <c r="S119" s="25" t="s">
        <v>201</v>
      </c>
      <c r="T119" s="24"/>
      <c r="U119" s="24" t="s">
        <v>398</v>
      </c>
      <c r="V119" s="24" t="s">
        <v>146</v>
      </c>
      <c r="W119" s="9">
        <v>30</v>
      </c>
      <c r="X119" s="9">
        <v>60</v>
      </c>
      <c r="Y119" s="16">
        <v>10</v>
      </c>
      <c r="Z119" s="86" t="s">
        <v>409</v>
      </c>
      <c r="AA119" s="5" t="s">
        <v>138</v>
      </c>
      <c r="AB119" s="102">
        <v>0.55000000000000004</v>
      </c>
      <c r="AC119" s="192">
        <v>208713.3</v>
      </c>
      <c r="AD119" s="103">
        <f t="shared" ref="AD119" si="89">AB119*AC119</f>
        <v>114792.315</v>
      </c>
      <c r="AE119" s="103">
        <f t="shared" si="35"/>
        <v>128567.39280000002</v>
      </c>
      <c r="AF119" s="104">
        <v>0.55000000000000004</v>
      </c>
      <c r="AG119" s="192">
        <v>208713.3</v>
      </c>
      <c r="AH119" s="103">
        <f t="shared" ref="AH119" si="90">AF119*AG119</f>
        <v>114792.315</v>
      </c>
      <c r="AI119" s="103">
        <f t="shared" si="37"/>
        <v>128567.39280000002</v>
      </c>
      <c r="AJ119" s="105">
        <v>0</v>
      </c>
      <c r="AK119" s="105">
        <v>0</v>
      </c>
      <c r="AL119" s="105">
        <v>0</v>
      </c>
      <c r="AM119" s="105">
        <v>0</v>
      </c>
      <c r="AN119" s="105">
        <v>0</v>
      </c>
      <c r="AO119" s="105">
        <v>0</v>
      </c>
      <c r="AP119" s="105">
        <v>0</v>
      </c>
      <c r="AQ119" s="105">
        <v>0</v>
      </c>
      <c r="AR119" s="105">
        <v>0</v>
      </c>
      <c r="AS119" s="105">
        <v>0</v>
      </c>
      <c r="AT119" s="105">
        <v>0</v>
      </c>
      <c r="AU119" s="105">
        <v>0</v>
      </c>
      <c r="AV119" s="106">
        <f t="shared" si="38"/>
        <v>1.1000000000000001</v>
      </c>
      <c r="AW119" s="41">
        <v>0</v>
      </c>
      <c r="AX119" s="41">
        <f t="shared" si="28"/>
        <v>0</v>
      </c>
      <c r="AY119" s="107" t="s">
        <v>203</v>
      </c>
      <c r="AZ119" s="108"/>
      <c r="BA119" s="108"/>
      <c r="BB119" s="110"/>
      <c r="BC119" s="109" t="s">
        <v>447</v>
      </c>
      <c r="BD119" s="109" t="s">
        <v>447</v>
      </c>
      <c r="BE119" s="110"/>
      <c r="BF119" s="110"/>
      <c r="BG119" s="110"/>
      <c r="BH119" s="110"/>
      <c r="BI119" s="110"/>
      <c r="BJ119" s="87"/>
      <c r="BK119" s="27">
        <v>14</v>
      </c>
    </row>
    <row r="120" spans="1:63" s="187" customFormat="1" ht="12.95" customHeight="1" x14ac:dyDescent="0.25">
      <c r="A120" s="182" t="s">
        <v>405</v>
      </c>
      <c r="B120" s="158">
        <v>210030297</v>
      </c>
      <c r="C120" s="158" t="s">
        <v>682</v>
      </c>
      <c r="D120" s="158"/>
      <c r="E120" s="212"/>
      <c r="F120" s="193" t="s">
        <v>438</v>
      </c>
      <c r="G120" s="193" t="s">
        <v>407</v>
      </c>
      <c r="H120" s="193" t="s">
        <v>439</v>
      </c>
      <c r="I120" s="183" t="s">
        <v>143</v>
      </c>
      <c r="J120" s="152" t="s">
        <v>149</v>
      </c>
      <c r="K120" s="183" t="s">
        <v>196</v>
      </c>
      <c r="L120" s="182">
        <v>30</v>
      </c>
      <c r="M120" s="153" t="s">
        <v>197</v>
      </c>
      <c r="N120" s="194" t="s">
        <v>365</v>
      </c>
      <c r="O120" s="152" t="s">
        <v>166</v>
      </c>
      <c r="P120" s="183" t="s">
        <v>125</v>
      </c>
      <c r="Q120" s="182" t="s">
        <v>122</v>
      </c>
      <c r="R120" s="183" t="s">
        <v>200</v>
      </c>
      <c r="S120" s="183" t="s">
        <v>201</v>
      </c>
      <c r="T120" s="182"/>
      <c r="U120" s="182" t="s">
        <v>398</v>
      </c>
      <c r="V120" s="182" t="s">
        <v>146</v>
      </c>
      <c r="W120" s="193">
        <v>30</v>
      </c>
      <c r="X120" s="193">
        <v>60</v>
      </c>
      <c r="Y120" s="156">
        <v>10</v>
      </c>
      <c r="Z120" s="196" t="s">
        <v>409</v>
      </c>
      <c r="AA120" s="181" t="s">
        <v>138</v>
      </c>
      <c r="AB120" s="185">
        <v>0.69</v>
      </c>
      <c r="AC120" s="197">
        <v>206626.17</v>
      </c>
      <c r="AD120" s="185">
        <v>142572.05729999999</v>
      </c>
      <c r="AE120" s="185">
        <v>159680.704176</v>
      </c>
      <c r="AF120" s="185">
        <v>0.55000000000000004</v>
      </c>
      <c r="AG120" s="185">
        <v>208713.3</v>
      </c>
      <c r="AH120" s="185">
        <v>114792.315</v>
      </c>
      <c r="AI120" s="185">
        <v>128567.39280000002</v>
      </c>
      <c r="AJ120" s="186">
        <v>0</v>
      </c>
      <c r="AK120" s="186">
        <v>0</v>
      </c>
      <c r="AL120" s="186">
        <v>0</v>
      </c>
      <c r="AM120" s="186">
        <v>0</v>
      </c>
      <c r="AN120" s="186">
        <v>0</v>
      </c>
      <c r="AO120" s="186">
        <v>0</v>
      </c>
      <c r="AP120" s="186">
        <v>0</v>
      </c>
      <c r="AQ120" s="186">
        <v>0</v>
      </c>
      <c r="AR120" s="186">
        <v>0</v>
      </c>
      <c r="AS120" s="186">
        <v>0</v>
      </c>
      <c r="AT120" s="186">
        <v>0</v>
      </c>
      <c r="AU120" s="186">
        <v>0</v>
      </c>
      <c r="AV120" s="186">
        <f t="shared" si="38"/>
        <v>1.24</v>
      </c>
      <c r="AW120" s="185">
        <f t="shared" si="33"/>
        <v>257364.37229999999</v>
      </c>
      <c r="AX120" s="185">
        <f t="shared" si="28"/>
        <v>288248.096976</v>
      </c>
      <c r="AY120" s="158" t="s">
        <v>203</v>
      </c>
      <c r="AZ120" s="183"/>
      <c r="BA120" s="183"/>
      <c r="BB120" s="195"/>
      <c r="BC120" s="193" t="s">
        <v>447</v>
      </c>
      <c r="BD120" s="193" t="s">
        <v>447</v>
      </c>
      <c r="BE120" s="195"/>
      <c r="BF120" s="195"/>
      <c r="BG120" s="195"/>
      <c r="BH120" s="195"/>
      <c r="BI120" s="195"/>
      <c r="BJ120" s="87"/>
      <c r="BK120" s="32" t="s">
        <v>653</v>
      </c>
    </row>
    <row r="121" spans="1:63" s="164" customFormat="1" ht="12.95" customHeight="1" x14ac:dyDescent="0.25">
      <c r="A121" s="66" t="s">
        <v>405</v>
      </c>
      <c r="B121" s="72"/>
      <c r="C121" s="189" t="s">
        <v>493</v>
      </c>
      <c r="D121" s="72"/>
      <c r="E121" s="211"/>
      <c r="F121" s="68" t="s">
        <v>442</v>
      </c>
      <c r="G121" s="68" t="s">
        <v>407</v>
      </c>
      <c r="H121" s="12" t="s">
        <v>443</v>
      </c>
      <c r="I121" s="25" t="s">
        <v>143</v>
      </c>
      <c r="J121" s="1" t="s">
        <v>149</v>
      </c>
      <c r="K121" s="25" t="s">
        <v>196</v>
      </c>
      <c r="L121" s="24">
        <v>30</v>
      </c>
      <c r="M121" s="69" t="s">
        <v>197</v>
      </c>
      <c r="N121" s="70" t="s">
        <v>365</v>
      </c>
      <c r="O121" s="24" t="s">
        <v>126</v>
      </c>
      <c r="P121" s="25" t="s">
        <v>125</v>
      </c>
      <c r="Q121" s="24" t="s">
        <v>122</v>
      </c>
      <c r="R121" s="25" t="s">
        <v>200</v>
      </c>
      <c r="S121" s="25" t="s">
        <v>201</v>
      </c>
      <c r="T121" s="24"/>
      <c r="U121" s="24" t="s">
        <v>398</v>
      </c>
      <c r="V121" s="24" t="s">
        <v>146</v>
      </c>
      <c r="W121" s="9">
        <v>30</v>
      </c>
      <c r="X121" s="9">
        <v>60</v>
      </c>
      <c r="Y121" s="16">
        <v>10</v>
      </c>
      <c r="Z121" s="86" t="s">
        <v>409</v>
      </c>
      <c r="AA121" s="5" t="s">
        <v>138</v>
      </c>
      <c r="AB121" s="71">
        <v>0.4</v>
      </c>
      <c r="AC121" s="190">
        <v>3158727.06</v>
      </c>
      <c r="AD121" s="71">
        <f t="shared" si="34"/>
        <v>1263490.824</v>
      </c>
      <c r="AE121" s="71">
        <f t="shared" si="35"/>
        <v>1415109.7228800002</v>
      </c>
      <c r="AF121" s="71">
        <v>0.4</v>
      </c>
      <c r="AG121" s="190">
        <v>3158727.06</v>
      </c>
      <c r="AH121" s="71">
        <f t="shared" si="36"/>
        <v>1263490.824</v>
      </c>
      <c r="AI121" s="71">
        <f t="shared" si="37"/>
        <v>1415109.7228800002</v>
      </c>
      <c r="AJ121" s="19">
        <v>0</v>
      </c>
      <c r="AK121" s="19">
        <v>0</v>
      </c>
      <c r="AL121" s="19">
        <v>0</v>
      </c>
      <c r="AM121" s="19">
        <v>0</v>
      </c>
      <c r="AN121" s="19">
        <v>0</v>
      </c>
      <c r="AO121" s="19">
        <v>0</v>
      </c>
      <c r="AP121" s="19">
        <v>0</v>
      </c>
      <c r="AQ121" s="19">
        <v>0</v>
      </c>
      <c r="AR121" s="19">
        <v>0</v>
      </c>
      <c r="AS121" s="19">
        <v>0</v>
      </c>
      <c r="AT121" s="19">
        <v>0</v>
      </c>
      <c r="AU121" s="19">
        <v>0</v>
      </c>
      <c r="AV121" s="64">
        <f t="shared" si="38"/>
        <v>0.8</v>
      </c>
      <c r="AW121" s="41">
        <v>0</v>
      </c>
      <c r="AX121" s="41">
        <f t="shared" si="28"/>
        <v>0</v>
      </c>
      <c r="AY121" s="4" t="s">
        <v>203</v>
      </c>
      <c r="AZ121" s="25"/>
      <c r="BA121" s="25"/>
      <c r="BB121" s="44"/>
      <c r="BC121" s="12" t="s">
        <v>448</v>
      </c>
      <c r="BD121" s="12" t="s">
        <v>448</v>
      </c>
      <c r="BE121" s="44"/>
      <c r="BF121" s="44"/>
      <c r="BG121" s="44"/>
      <c r="BH121" s="44"/>
      <c r="BI121" s="44"/>
      <c r="BJ121" s="87"/>
      <c r="BK121" s="87"/>
    </row>
    <row r="122" spans="1:63" s="164" customFormat="1" ht="12.95" customHeight="1" x14ac:dyDescent="0.25">
      <c r="A122" s="66" t="s">
        <v>405</v>
      </c>
      <c r="B122" s="111"/>
      <c r="C122" s="191" t="s">
        <v>576</v>
      </c>
      <c r="D122" s="111"/>
      <c r="E122" s="211"/>
      <c r="F122" s="68" t="s">
        <v>442</v>
      </c>
      <c r="G122" s="68" t="s">
        <v>407</v>
      </c>
      <c r="H122" s="12" t="s">
        <v>443</v>
      </c>
      <c r="I122" s="25" t="s">
        <v>143</v>
      </c>
      <c r="J122" s="1" t="s">
        <v>149</v>
      </c>
      <c r="K122" s="25" t="s">
        <v>196</v>
      </c>
      <c r="L122" s="24">
        <v>30</v>
      </c>
      <c r="M122" s="69" t="s">
        <v>197</v>
      </c>
      <c r="N122" s="70" t="s">
        <v>365</v>
      </c>
      <c r="O122" s="1" t="s">
        <v>166</v>
      </c>
      <c r="P122" s="25" t="s">
        <v>125</v>
      </c>
      <c r="Q122" s="24" t="s">
        <v>122</v>
      </c>
      <c r="R122" s="25" t="s">
        <v>200</v>
      </c>
      <c r="S122" s="25" t="s">
        <v>201</v>
      </c>
      <c r="T122" s="24"/>
      <c r="U122" s="24" t="s">
        <v>398</v>
      </c>
      <c r="V122" s="24" t="s">
        <v>146</v>
      </c>
      <c r="W122" s="9">
        <v>30</v>
      </c>
      <c r="X122" s="9">
        <v>60</v>
      </c>
      <c r="Y122" s="16">
        <v>10</v>
      </c>
      <c r="Z122" s="86" t="s">
        <v>409</v>
      </c>
      <c r="AA122" s="5" t="s">
        <v>138</v>
      </c>
      <c r="AB122" s="102">
        <v>0.4</v>
      </c>
      <c r="AC122" s="192">
        <v>3158727.06</v>
      </c>
      <c r="AD122" s="103">
        <f t="shared" ref="AD122" si="91">AB122*AC122</f>
        <v>1263490.824</v>
      </c>
      <c r="AE122" s="103">
        <f t="shared" si="35"/>
        <v>1415109.7228800002</v>
      </c>
      <c r="AF122" s="104">
        <v>0.4</v>
      </c>
      <c r="AG122" s="192">
        <v>3158727.06</v>
      </c>
      <c r="AH122" s="103">
        <f t="shared" ref="AH122" si="92">AF122*AG122</f>
        <v>1263490.824</v>
      </c>
      <c r="AI122" s="103">
        <f t="shared" si="37"/>
        <v>1415109.7228800002</v>
      </c>
      <c r="AJ122" s="105">
        <v>0</v>
      </c>
      <c r="AK122" s="105">
        <v>0</v>
      </c>
      <c r="AL122" s="105">
        <v>0</v>
      </c>
      <c r="AM122" s="105">
        <v>0</v>
      </c>
      <c r="AN122" s="105">
        <v>0</v>
      </c>
      <c r="AO122" s="105">
        <v>0</v>
      </c>
      <c r="AP122" s="105">
        <v>0</v>
      </c>
      <c r="AQ122" s="105">
        <v>0</v>
      </c>
      <c r="AR122" s="105">
        <v>0</v>
      </c>
      <c r="AS122" s="105">
        <v>0</v>
      </c>
      <c r="AT122" s="105">
        <v>0</v>
      </c>
      <c r="AU122" s="105">
        <v>0</v>
      </c>
      <c r="AV122" s="106">
        <f t="shared" si="38"/>
        <v>0.8</v>
      </c>
      <c r="AW122" s="41">
        <v>0</v>
      </c>
      <c r="AX122" s="41">
        <f t="shared" si="28"/>
        <v>0</v>
      </c>
      <c r="AY122" s="107" t="s">
        <v>203</v>
      </c>
      <c r="AZ122" s="108"/>
      <c r="BA122" s="108"/>
      <c r="BB122" s="110"/>
      <c r="BC122" s="109" t="s">
        <v>448</v>
      </c>
      <c r="BD122" s="109" t="s">
        <v>448</v>
      </c>
      <c r="BE122" s="110"/>
      <c r="BF122" s="110"/>
      <c r="BG122" s="110"/>
      <c r="BH122" s="110"/>
      <c r="BI122" s="110"/>
      <c r="BJ122" s="87"/>
      <c r="BK122" s="27">
        <v>14</v>
      </c>
    </row>
    <row r="123" spans="1:63" s="187" customFormat="1" ht="12.95" customHeight="1" x14ac:dyDescent="0.25">
      <c r="A123" s="182" t="s">
        <v>405</v>
      </c>
      <c r="B123" s="158">
        <v>210032303</v>
      </c>
      <c r="C123" s="158" t="s">
        <v>683</v>
      </c>
      <c r="D123" s="158"/>
      <c r="E123" s="212"/>
      <c r="F123" s="193" t="s">
        <v>442</v>
      </c>
      <c r="G123" s="193" t="s">
        <v>407</v>
      </c>
      <c r="H123" s="193" t="s">
        <v>443</v>
      </c>
      <c r="I123" s="183" t="s">
        <v>143</v>
      </c>
      <c r="J123" s="152" t="s">
        <v>149</v>
      </c>
      <c r="K123" s="183" t="s">
        <v>196</v>
      </c>
      <c r="L123" s="182">
        <v>30</v>
      </c>
      <c r="M123" s="153" t="s">
        <v>197</v>
      </c>
      <c r="N123" s="194" t="s">
        <v>365</v>
      </c>
      <c r="O123" s="152" t="s">
        <v>166</v>
      </c>
      <c r="P123" s="183" t="s">
        <v>125</v>
      </c>
      <c r="Q123" s="182" t="s">
        <v>122</v>
      </c>
      <c r="R123" s="183" t="s">
        <v>200</v>
      </c>
      <c r="S123" s="183" t="s">
        <v>201</v>
      </c>
      <c r="T123" s="182"/>
      <c r="U123" s="182" t="s">
        <v>398</v>
      </c>
      <c r="V123" s="182" t="s">
        <v>146</v>
      </c>
      <c r="W123" s="193">
        <v>30</v>
      </c>
      <c r="X123" s="193">
        <v>60</v>
      </c>
      <c r="Y123" s="156">
        <v>10</v>
      </c>
      <c r="Z123" s="196" t="s">
        <v>409</v>
      </c>
      <c r="AA123" s="181" t="s">
        <v>138</v>
      </c>
      <c r="AB123" s="185">
        <v>0.8</v>
      </c>
      <c r="AC123" s="197">
        <v>3127139.79</v>
      </c>
      <c r="AD123" s="185">
        <v>2501711.8319999999</v>
      </c>
      <c r="AE123" s="185">
        <v>2801917.25184</v>
      </c>
      <c r="AF123" s="185">
        <v>0.4</v>
      </c>
      <c r="AG123" s="185">
        <v>2942347.64</v>
      </c>
      <c r="AH123" s="185">
        <v>1176939.0560000001</v>
      </c>
      <c r="AI123" s="185">
        <v>1318171.7427200002</v>
      </c>
      <c r="AJ123" s="186">
        <v>0</v>
      </c>
      <c r="AK123" s="186">
        <v>0</v>
      </c>
      <c r="AL123" s="186">
        <v>0</v>
      </c>
      <c r="AM123" s="186">
        <v>0</v>
      </c>
      <c r="AN123" s="186">
        <v>0</v>
      </c>
      <c r="AO123" s="186">
        <v>0</v>
      </c>
      <c r="AP123" s="186">
        <v>0</v>
      </c>
      <c r="AQ123" s="186">
        <v>0</v>
      </c>
      <c r="AR123" s="186">
        <v>0</v>
      </c>
      <c r="AS123" s="186">
        <v>0</v>
      </c>
      <c r="AT123" s="186">
        <v>0</v>
      </c>
      <c r="AU123" s="186">
        <v>0</v>
      </c>
      <c r="AV123" s="186">
        <f t="shared" si="38"/>
        <v>1.2000000000000002</v>
      </c>
      <c r="AW123" s="185">
        <f t="shared" si="33"/>
        <v>3678650.8880000003</v>
      </c>
      <c r="AX123" s="185">
        <f t="shared" si="28"/>
        <v>4120088.9945600005</v>
      </c>
      <c r="AY123" s="158" t="s">
        <v>203</v>
      </c>
      <c r="AZ123" s="183"/>
      <c r="BA123" s="183"/>
      <c r="BB123" s="195"/>
      <c r="BC123" s="193" t="s">
        <v>448</v>
      </c>
      <c r="BD123" s="193" t="s">
        <v>448</v>
      </c>
      <c r="BE123" s="195"/>
      <c r="BF123" s="195"/>
      <c r="BG123" s="195"/>
      <c r="BH123" s="195"/>
      <c r="BI123" s="195"/>
      <c r="BJ123" s="87"/>
      <c r="BK123" s="32" t="s">
        <v>653</v>
      </c>
    </row>
    <row r="124" spans="1:63" s="164" customFormat="1" ht="12.95" customHeight="1" x14ac:dyDescent="0.25">
      <c r="A124" s="66" t="s">
        <v>405</v>
      </c>
      <c r="B124" s="72"/>
      <c r="C124" s="189" t="s">
        <v>494</v>
      </c>
      <c r="D124" s="72"/>
      <c r="E124" s="211"/>
      <c r="F124" s="68" t="s">
        <v>442</v>
      </c>
      <c r="G124" s="68" t="s">
        <v>407</v>
      </c>
      <c r="H124" s="12" t="s">
        <v>443</v>
      </c>
      <c r="I124" s="25" t="s">
        <v>143</v>
      </c>
      <c r="J124" s="1" t="s">
        <v>149</v>
      </c>
      <c r="K124" s="25" t="s">
        <v>196</v>
      </c>
      <c r="L124" s="24">
        <v>30</v>
      </c>
      <c r="M124" s="69" t="s">
        <v>197</v>
      </c>
      <c r="N124" s="70" t="s">
        <v>365</v>
      </c>
      <c r="O124" s="24" t="s">
        <v>126</v>
      </c>
      <c r="P124" s="25" t="s">
        <v>125</v>
      </c>
      <c r="Q124" s="24" t="s">
        <v>122</v>
      </c>
      <c r="R124" s="25" t="s">
        <v>200</v>
      </c>
      <c r="S124" s="25" t="s">
        <v>201</v>
      </c>
      <c r="T124" s="24"/>
      <c r="U124" s="24" t="s">
        <v>398</v>
      </c>
      <c r="V124" s="24" t="s">
        <v>146</v>
      </c>
      <c r="W124" s="9">
        <v>30</v>
      </c>
      <c r="X124" s="9">
        <v>60</v>
      </c>
      <c r="Y124" s="16">
        <v>10</v>
      </c>
      <c r="Z124" s="86" t="s">
        <v>409</v>
      </c>
      <c r="AA124" s="5" t="s">
        <v>138</v>
      </c>
      <c r="AB124" s="71">
        <v>1.1499999999999999</v>
      </c>
      <c r="AC124" s="190">
        <v>490740.83</v>
      </c>
      <c r="AD124" s="71">
        <f t="shared" si="34"/>
        <v>564351.95449999999</v>
      </c>
      <c r="AE124" s="71">
        <f t="shared" si="35"/>
        <v>632074.18904000008</v>
      </c>
      <c r="AF124" s="71">
        <v>1.1499999999999999</v>
      </c>
      <c r="AG124" s="190">
        <v>490740.83</v>
      </c>
      <c r="AH124" s="71">
        <f t="shared" si="36"/>
        <v>564351.95449999999</v>
      </c>
      <c r="AI124" s="71">
        <f t="shared" si="37"/>
        <v>632074.18904000008</v>
      </c>
      <c r="AJ124" s="19">
        <v>0</v>
      </c>
      <c r="AK124" s="19">
        <v>0</v>
      </c>
      <c r="AL124" s="19">
        <v>0</v>
      </c>
      <c r="AM124" s="19">
        <v>0</v>
      </c>
      <c r="AN124" s="19">
        <v>0</v>
      </c>
      <c r="AO124" s="19">
        <v>0</v>
      </c>
      <c r="AP124" s="19">
        <v>0</v>
      </c>
      <c r="AQ124" s="19">
        <v>0</v>
      </c>
      <c r="AR124" s="19">
        <v>0</v>
      </c>
      <c r="AS124" s="19">
        <v>0</v>
      </c>
      <c r="AT124" s="19">
        <v>0</v>
      </c>
      <c r="AU124" s="19">
        <v>0</v>
      </c>
      <c r="AV124" s="64">
        <f t="shared" si="38"/>
        <v>2.2999999999999998</v>
      </c>
      <c r="AW124" s="41">
        <v>0</v>
      </c>
      <c r="AX124" s="41">
        <f t="shared" si="28"/>
        <v>0</v>
      </c>
      <c r="AY124" s="4" t="s">
        <v>203</v>
      </c>
      <c r="AZ124" s="25"/>
      <c r="BA124" s="25"/>
      <c r="BB124" s="44"/>
      <c r="BC124" s="12" t="s">
        <v>449</v>
      </c>
      <c r="BD124" s="12" t="s">
        <v>449</v>
      </c>
      <c r="BE124" s="44"/>
      <c r="BF124" s="44"/>
      <c r="BG124" s="44"/>
      <c r="BH124" s="44"/>
      <c r="BI124" s="44"/>
      <c r="BJ124" s="87"/>
      <c r="BK124" s="87"/>
    </row>
    <row r="125" spans="1:63" s="164" customFormat="1" ht="12.95" customHeight="1" x14ac:dyDescent="0.25">
      <c r="A125" s="66" t="s">
        <v>405</v>
      </c>
      <c r="B125" s="111"/>
      <c r="C125" s="191" t="s">
        <v>577</v>
      </c>
      <c r="D125" s="111"/>
      <c r="E125" s="211"/>
      <c r="F125" s="68" t="s">
        <v>442</v>
      </c>
      <c r="G125" s="68" t="s">
        <v>407</v>
      </c>
      <c r="H125" s="12" t="s">
        <v>443</v>
      </c>
      <c r="I125" s="25" t="s">
        <v>143</v>
      </c>
      <c r="J125" s="1" t="s">
        <v>149</v>
      </c>
      <c r="K125" s="25" t="s">
        <v>196</v>
      </c>
      <c r="L125" s="24">
        <v>30</v>
      </c>
      <c r="M125" s="69" t="s">
        <v>197</v>
      </c>
      <c r="N125" s="70" t="s">
        <v>365</v>
      </c>
      <c r="O125" s="1" t="s">
        <v>166</v>
      </c>
      <c r="P125" s="25" t="s">
        <v>125</v>
      </c>
      <c r="Q125" s="24" t="s">
        <v>122</v>
      </c>
      <c r="R125" s="25" t="s">
        <v>200</v>
      </c>
      <c r="S125" s="25" t="s">
        <v>201</v>
      </c>
      <c r="T125" s="24"/>
      <c r="U125" s="24" t="s">
        <v>398</v>
      </c>
      <c r="V125" s="24" t="s">
        <v>146</v>
      </c>
      <c r="W125" s="9">
        <v>30</v>
      </c>
      <c r="X125" s="9">
        <v>60</v>
      </c>
      <c r="Y125" s="16">
        <v>10</v>
      </c>
      <c r="Z125" s="86" t="s">
        <v>409</v>
      </c>
      <c r="AA125" s="5" t="s">
        <v>138</v>
      </c>
      <c r="AB125" s="102">
        <v>1.1499999999999999</v>
      </c>
      <c r="AC125" s="192">
        <v>490740.83</v>
      </c>
      <c r="AD125" s="103">
        <f t="shared" ref="AD125" si="93">AB125*AC125</f>
        <v>564351.95449999999</v>
      </c>
      <c r="AE125" s="103">
        <f t="shared" si="35"/>
        <v>632074.18904000008</v>
      </c>
      <c r="AF125" s="104">
        <v>1.1499999999999999</v>
      </c>
      <c r="AG125" s="192">
        <v>490740.83</v>
      </c>
      <c r="AH125" s="103">
        <f t="shared" ref="AH125" si="94">AF125*AG125</f>
        <v>564351.95449999999</v>
      </c>
      <c r="AI125" s="103">
        <f t="shared" si="37"/>
        <v>632074.18904000008</v>
      </c>
      <c r="AJ125" s="105">
        <v>0</v>
      </c>
      <c r="AK125" s="105">
        <v>0</v>
      </c>
      <c r="AL125" s="105">
        <v>0</v>
      </c>
      <c r="AM125" s="105">
        <v>0</v>
      </c>
      <c r="AN125" s="105">
        <v>0</v>
      </c>
      <c r="AO125" s="105">
        <v>0</v>
      </c>
      <c r="AP125" s="105">
        <v>0</v>
      </c>
      <c r="AQ125" s="105">
        <v>0</v>
      </c>
      <c r="AR125" s="105">
        <v>0</v>
      </c>
      <c r="AS125" s="105">
        <v>0</v>
      </c>
      <c r="AT125" s="105">
        <v>0</v>
      </c>
      <c r="AU125" s="105">
        <v>0</v>
      </c>
      <c r="AV125" s="106">
        <f t="shared" si="38"/>
        <v>2.2999999999999998</v>
      </c>
      <c r="AW125" s="41">
        <v>0</v>
      </c>
      <c r="AX125" s="41">
        <f t="shared" si="28"/>
        <v>0</v>
      </c>
      <c r="AY125" s="107" t="s">
        <v>203</v>
      </c>
      <c r="AZ125" s="108"/>
      <c r="BA125" s="108"/>
      <c r="BB125" s="110"/>
      <c r="BC125" s="109" t="s">
        <v>449</v>
      </c>
      <c r="BD125" s="109" t="s">
        <v>449</v>
      </c>
      <c r="BE125" s="110"/>
      <c r="BF125" s="110"/>
      <c r="BG125" s="110"/>
      <c r="BH125" s="110"/>
      <c r="BI125" s="110"/>
      <c r="BJ125" s="87"/>
      <c r="BK125" s="27">
        <v>14</v>
      </c>
    </row>
    <row r="126" spans="1:63" s="187" customFormat="1" ht="12.95" customHeight="1" x14ac:dyDescent="0.25">
      <c r="A126" s="182" t="s">
        <v>405</v>
      </c>
      <c r="B126" s="158">
        <v>210032304</v>
      </c>
      <c r="C126" s="158" t="s">
        <v>684</v>
      </c>
      <c r="D126" s="158"/>
      <c r="E126" s="212"/>
      <c r="F126" s="193" t="s">
        <v>442</v>
      </c>
      <c r="G126" s="193" t="s">
        <v>407</v>
      </c>
      <c r="H126" s="193" t="s">
        <v>443</v>
      </c>
      <c r="I126" s="183" t="s">
        <v>143</v>
      </c>
      <c r="J126" s="152" t="s">
        <v>149</v>
      </c>
      <c r="K126" s="183" t="s">
        <v>196</v>
      </c>
      <c r="L126" s="182">
        <v>30</v>
      </c>
      <c r="M126" s="153" t="s">
        <v>197</v>
      </c>
      <c r="N126" s="194" t="s">
        <v>365</v>
      </c>
      <c r="O126" s="152" t="s">
        <v>166</v>
      </c>
      <c r="P126" s="183" t="s">
        <v>125</v>
      </c>
      <c r="Q126" s="182" t="s">
        <v>122</v>
      </c>
      <c r="R126" s="183" t="s">
        <v>200</v>
      </c>
      <c r="S126" s="183" t="s">
        <v>201</v>
      </c>
      <c r="T126" s="182"/>
      <c r="U126" s="182" t="s">
        <v>398</v>
      </c>
      <c r="V126" s="182" t="s">
        <v>146</v>
      </c>
      <c r="W126" s="193">
        <v>30</v>
      </c>
      <c r="X126" s="193">
        <v>60</v>
      </c>
      <c r="Y126" s="156">
        <v>10</v>
      </c>
      <c r="Z126" s="196" t="s">
        <v>409</v>
      </c>
      <c r="AA126" s="181" t="s">
        <v>138</v>
      </c>
      <c r="AB126" s="185">
        <v>0.69</v>
      </c>
      <c r="AC126" s="197">
        <v>485833.42</v>
      </c>
      <c r="AD126" s="185">
        <v>335225.05979999999</v>
      </c>
      <c r="AE126" s="185">
        <v>375452.06697600003</v>
      </c>
      <c r="AF126" s="185">
        <v>1.1499999999999999</v>
      </c>
      <c r="AG126" s="185">
        <v>490740.83</v>
      </c>
      <c r="AH126" s="185">
        <v>564351.95449999999</v>
      </c>
      <c r="AI126" s="185">
        <v>632074.18904000008</v>
      </c>
      <c r="AJ126" s="186">
        <v>0</v>
      </c>
      <c r="AK126" s="186">
        <v>0</v>
      </c>
      <c r="AL126" s="186">
        <v>0</v>
      </c>
      <c r="AM126" s="186">
        <v>0</v>
      </c>
      <c r="AN126" s="186">
        <v>0</v>
      </c>
      <c r="AO126" s="186">
        <v>0</v>
      </c>
      <c r="AP126" s="186">
        <v>0</v>
      </c>
      <c r="AQ126" s="186">
        <v>0</v>
      </c>
      <c r="AR126" s="186">
        <v>0</v>
      </c>
      <c r="AS126" s="186">
        <v>0</v>
      </c>
      <c r="AT126" s="186">
        <v>0</v>
      </c>
      <c r="AU126" s="186">
        <v>0</v>
      </c>
      <c r="AV126" s="186">
        <f t="shared" si="38"/>
        <v>1.8399999999999999</v>
      </c>
      <c r="AW126" s="185">
        <f t="shared" si="33"/>
        <v>899577.01429999992</v>
      </c>
      <c r="AX126" s="185">
        <f t="shared" si="28"/>
        <v>1007526.2560160001</v>
      </c>
      <c r="AY126" s="158" t="s">
        <v>203</v>
      </c>
      <c r="AZ126" s="183"/>
      <c r="BA126" s="183"/>
      <c r="BB126" s="195"/>
      <c r="BC126" s="193" t="s">
        <v>449</v>
      </c>
      <c r="BD126" s="193" t="s">
        <v>449</v>
      </c>
      <c r="BE126" s="195"/>
      <c r="BF126" s="195"/>
      <c r="BG126" s="195"/>
      <c r="BH126" s="195"/>
      <c r="BI126" s="195"/>
      <c r="BJ126" s="87"/>
      <c r="BK126" s="32" t="s">
        <v>653</v>
      </c>
    </row>
    <row r="127" spans="1:63" s="164" customFormat="1" ht="12.95" customHeight="1" x14ac:dyDescent="0.25">
      <c r="A127" s="66" t="s">
        <v>405</v>
      </c>
      <c r="B127" s="72"/>
      <c r="C127" s="189" t="s">
        <v>495</v>
      </c>
      <c r="D127" s="72"/>
      <c r="E127" s="211"/>
      <c r="F127" s="68" t="s">
        <v>450</v>
      </c>
      <c r="G127" s="68" t="s">
        <v>407</v>
      </c>
      <c r="H127" s="12" t="s">
        <v>451</v>
      </c>
      <c r="I127" s="25" t="s">
        <v>143</v>
      </c>
      <c r="J127" s="1" t="s">
        <v>149</v>
      </c>
      <c r="K127" s="25" t="s">
        <v>196</v>
      </c>
      <c r="L127" s="24">
        <v>30</v>
      </c>
      <c r="M127" s="69" t="s">
        <v>197</v>
      </c>
      <c r="N127" s="70" t="s">
        <v>365</v>
      </c>
      <c r="O127" s="24" t="s">
        <v>126</v>
      </c>
      <c r="P127" s="25" t="s">
        <v>125</v>
      </c>
      <c r="Q127" s="24" t="s">
        <v>122</v>
      </c>
      <c r="R127" s="25" t="s">
        <v>200</v>
      </c>
      <c r="S127" s="25" t="s">
        <v>201</v>
      </c>
      <c r="T127" s="24"/>
      <c r="U127" s="24" t="s">
        <v>398</v>
      </c>
      <c r="V127" s="24" t="s">
        <v>146</v>
      </c>
      <c r="W127" s="9">
        <v>30</v>
      </c>
      <c r="X127" s="9">
        <v>60</v>
      </c>
      <c r="Y127" s="16">
        <v>10</v>
      </c>
      <c r="Z127" s="86" t="s">
        <v>409</v>
      </c>
      <c r="AA127" s="5" t="s">
        <v>138</v>
      </c>
      <c r="AB127" s="71">
        <v>0.2</v>
      </c>
      <c r="AC127" s="190">
        <v>1167422.25</v>
      </c>
      <c r="AD127" s="71">
        <f t="shared" si="34"/>
        <v>233484.45</v>
      </c>
      <c r="AE127" s="71">
        <f t="shared" si="35"/>
        <v>261502.58400000003</v>
      </c>
      <c r="AF127" s="71">
        <v>0.2</v>
      </c>
      <c r="AG127" s="190">
        <v>1167422.25</v>
      </c>
      <c r="AH127" s="71">
        <f t="shared" si="36"/>
        <v>233484.45</v>
      </c>
      <c r="AI127" s="71">
        <f t="shared" si="37"/>
        <v>261502.58400000003</v>
      </c>
      <c r="AJ127" s="19">
        <v>0</v>
      </c>
      <c r="AK127" s="19">
        <v>0</v>
      </c>
      <c r="AL127" s="19">
        <v>0</v>
      </c>
      <c r="AM127" s="19">
        <v>0</v>
      </c>
      <c r="AN127" s="19">
        <v>0</v>
      </c>
      <c r="AO127" s="19">
        <v>0</v>
      </c>
      <c r="AP127" s="19">
        <v>0</v>
      </c>
      <c r="AQ127" s="19">
        <v>0</v>
      </c>
      <c r="AR127" s="19">
        <v>0</v>
      </c>
      <c r="AS127" s="19">
        <v>0</v>
      </c>
      <c r="AT127" s="19">
        <v>0</v>
      </c>
      <c r="AU127" s="19">
        <v>0</v>
      </c>
      <c r="AV127" s="64">
        <f t="shared" si="38"/>
        <v>0.4</v>
      </c>
      <c r="AW127" s="41">
        <v>0</v>
      </c>
      <c r="AX127" s="41">
        <f t="shared" si="28"/>
        <v>0</v>
      </c>
      <c r="AY127" s="4" t="s">
        <v>203</v>
      </c>
      <c r="AZ127" s="25"/>
      <c r="BA127" s="25"/>
      <c r="BB127" s="44"/>
      <c r="BC127" s="12" t="s">
        <v>452</v>
      </c>
      <c r="BD127" s="12" t="s">
        <v>452</v>
      </c>
      <c r="BE127" s="44"/>
      <c r="BF127" s="44"/>
      <c r="BG127" s="44"/>
      <c r="BH127" s="44"/>
      <c r="BI127" s="44"/>
      <c r="BJ127" s="87"/>
      <c r="BK127" s="87"/>
    </row>
    <row r="128" spans="1:63" s="164" customFormat="1" ht="12.95" customHeight="1" x14ac:dyDescent="0.25">
      <c r="A128" s="66" t="s">
        <v>405</v>
      </c>
      <c r="B128" s="111"/>
      <c r="C128" s="191" t="s">
        <v>578</v>
      </c>
      <c r="D128" s="111"/>
      <c r="E128" s="211"/>
      <c r="F128" s="68" t="s">
        <v>450</v>
      </c>
      <c r="G128" s="68" t="s">
        <v>407</v>
      </c>
      <c r="H128" s="12" t="s">
        <v>451</v>
      </c>
      <c r="I128" s="25" t="s">
        <v>143</v>
      </c>
      <c r="J128" s="1" t="s">
        <v>149</v>
      </c>
      <c r="K128" s="25" t="s">
        <v>196</v>
      </c>
      <c r="L128" s="24">
        <v>30</v>
      </c>
      <c r="M128" s="69" t="s">
        <v>197</v>
      </c>
      <c r="N128" s="70" t="s">
        <v>365</v>
      </c>
      <c r="O128" s="1" t="s">
        <v>166</v>
      </c>
      <c r="P128" s="25" t="s">
        <v>125</v>
      </c>
      <c r="Q128" s="24" t="s">
        <v>122</v>
      </c>
      <c r="R128" s="25" t="s">
        <v>200</v>
      </c>
      <c r="S128" s="25" t="s">
        <v>201</v>
      </c>
      <c r="T128" s="24"/>
      <c r="U128" s="24" t="s">
        <v>398</v>
      </c>
      <c r="V128" s="24" t="s">
        <v>146</v>
      </c>
      <c r="W128" s="9">
        <v>30</v>
      </c>
      <c r="X128" s="9">
        <v>60</v>
      </c>
      <c r="Y128" s="16">
        <v>10</v>
      </c>
      <c r="Z128" s="86" t="s">
        <v>409</v>
      </c>
      <c r="AA128" s="5" t="s">
        <v>138</v>
      </c>
      <c r="AB128" s="102">
        <v>0.2</v>
      </c>
      <c r="AC128" s="192">
        <v>1167422.25</v>
      </c>
      <c r="AD128" s="103">
        <f t="shared" ref="AD128" si="95">AB128*AC128</f>
        <v>233484.45</v>
      </c>
      <c r="AE128" s="103">
        <f t="shared" si="35"/>
        <v>261502.58400000003</v>
      </c>
      <c r="AF128" s="104">
        <v>0.2</v>
      </c>
      <c r="AG128" s="192">
        <v>1167422.25</v>
      </c>
      <c r="AH128" s="103">
        <f t="shared" ref="AH128" si="96">AF128*AG128</f>
        <v>233484.45</v>
      </c>
      <c r="AI128" s="103">
        <f t="shared" si="37"/>
        <v>261502.58400000003</v>
      </c>
      <c r="AJ128" s="105">
        <v>0</v>
      </c>
      <c r="AK128" s="105">
        <v>0</v>
      </c>
      <c r="AL128" s="105">
        <v>0</v>
      </c>
      <c r="AM128" s="105">
        <v>0</v>
      </c>
      <c r="AN128" s="105">
        <v>0</v>
      </c>
      <c r="AO128" s="105">
        <v>0</v>
      </c>
      <c r="AP128" s="105">
        <v>0</v>
      </c>
      <c r="AQ128" s="105">
        <v>0</v>
      </c>
      <c r="AR128" s="105">
        <v>0</v>
      </c>
      <c r="AS128" s="105">
        <v>0</v>
      </c>
      <c r="AT128" s="105">
        <v>0</v>
      </c>
      <c r="AU128" s="105">
        <v>0</v>
      </c>
      <c r="AV128" s="106">
        <f t="shared" si="38"/>
        <v>0.4</v>
      </c>
      <c r="AW128" s="41">
        <v>0</v>
      </c>
      <c r="AX128" s="41">
        <f t="shared" si="28"/>
        <v>0</v>
      </c>
      <c r="AY128" s="107" t="s">
        <v>203</v>
      </c>
      <c r="AZ128" s="108"/>
      <c r="BA128" s="108"/>
      <c r="BB128" s="110"/>
      <c r="BC128" s="109" t="s">
        <v>452</v>
      </c>
      <c r="BD128" s="109" t="s">
        <v>452</v>
      </c>
      <c r="BE128" s="110"/>
      <c r="BF128" s="110"/>
      <c r="BG128" s="110"/>
      <c r="BH128" s="110"/>
      <c r="BI128" s="110"/>
      <c r="BJ128" s="87"/>
      <c r="BK128" s="27">
        <v>14</v>
      </c>
    </row>
    <row r="129" spans="1:63" s="187" customFormat="1" ht="12.95" customHeight="1" x14ac:dyDescent="0.25">
      <c r="A129" s="182" t="s">
        <v>405</v>
      </c>
      <c r="B129" s="158">
        <v>210035227</v>
      </c>
      <c r="C129" s="158" t="s">
        <v>685</v>
      </c>
      <c r="D129" s="158"/>
      <c r="E129" s="212"/>
      <c r="F129" s="193" t="s">
        <v>450</v>
      </c>
      <c r="G129" s="193" t="s">
        <v>407</v>
      </c>
      <c r="H129" s="193" t="s">
        <v>451</v>
      </c>
      <c r="I129" s="183" t="s">
        <v>143</v>
      </c>
      <c r="J129" s="152" t="s">
        <v>149</v>
      </c>
      <c r="K129" s="183" t="s">
        <v>196</v>
      </c>
      <c r="L129" s="182">
        <v>30</v>
      </c>
      <c r="M129" s="153" t="s">
        <v>197</v>
      </c>
      <c r="N129" s="194" t="s">
        <v>365</v>
      </c>
      <c r="O129" s="152" t="s">
        <v>166</v>
      </c>
      <c r="P129" s="183" t="s">
        <v>125</v>
      </c>
      <c r="Q129" s="182" t="s">
        <v>122</v>
      </c>
      <c r="R129" s="183" t="s">
        <v>200</v>
      </c>
      <c r="S129" s="183" t="s">
        <v>201</v>
      </c>
      <c r="T129" s="182"/>
      <c r="U129" s="182" t="s">
        <v>398</v>
      </c>
      <c r="V129" s="182" t="s">
        <v>146</v>
      </c>
      <c r="W129" s="193">
        <v>30</v>
      </c>
      <c r="X129" s="193">
        <v>60</v>
      </c>
      <c r="Y129" s="156">
        <v>10</v>
      </c>
      <c r="Z129" s="196" t="s">
        <v>409</v>
      </c>
      <c r="AA129" s="181" t="s">
        <v>138</v>
      </c>
      <c r="AB129" s="185">
        <v>0.03</v>
      </c>
      <c r="AC129" s="197">
        <v>1155748.03</v>
      </c>
      <c r="AD129" s="185">
        <v>34672.440900000001</v>
      </c>
      <c r="AE129" s="185">
        <v>38833.133808000006</v>
      </c>
      <c r="AF129" s="185">
        <v>0.2</v>
      </c>
      <c r="AG129" s="185">
        <v>1002928.8</v>
      </c>
      <c r="AH129" s="185">
        <v>200585.76</v>
      </c>
      <c r="AI129" s="185">
        <v>224656.05120000005</v>
      </c>
      <c r="AJ129" s="186">
        <v>0</v>
      </c>
      <c r="AK129" s="186">
        <v>0</v>
      </c>
      <c r="AL129" s="186">
        <v>0</v>
      </c>
      <c r="AM129" s="186">
        <v>0</v>
      </c>
      <c r="AN129" s="186">
        <v>0</v>
      </c>
      <c r="AO129" s="186">
        <v>0</v>
      </c>
      <c r="AP129" s="186">
        <v>0</v>
      </c>
      <c r="AQ129" s="186">
        <v>0</v>
      </c>
      <c r="AR129" s="186">
        <v>0</v>
      </c>
      <c r="AS129" s="186">
        <v>0</v>
      </c>
      <c r="AT129" s="186">
        <v>0</v>
      </c>
      <c r="AU129" s="186">
        <v>0</v>
      </c>
      <c r="AV129" s="186">
        <f t="shared" si="38"/>
        <v>0.23</v>
      </c>
      <c r="AW129" s="185">
        <f t="shared" si="33"/>
        <v>235258.2009</v>
      </c>
      <c r="AX129" s="185">
        <f t="shared" si="28"/>
        <v>263489.185008</v>
      </c>
      <c r="AY129" s="158" t="s">
        <v>203</v>
      </c>
      <c r="AZ129" s="183"/>
      <c r="BA129" s="183"/>
      <c r="BB129" s="195"/>
      <c r="BC129" s="193" t="s">
        <v>452</v>
      </c>
      <c r="BD129" s="193" t="s">
        <v>452</v>
      </c>
      <c r="BE129" s="195"/>
      <c r="BF129" s="195"/>
      <c r="BG129" s="195"/>
      <c r="BH129" s="195"/>
      <c r="BI129" s="195"/>
      <c r="BJ129" s="87"/>
      <c r="BK129" s="32" t="s">
        <v>653</v>
      </c>
    </row>
    <row r="130" spans="1:63" s="164" customFormat="1" ht="12.95" customHeight="1" x14ac:dyDescent="0.25">
      <c r="A130" s="66" t="s">
        <v>405</v>
      </c>
      <c r="B130" s="72"/>
      <c r="C130" s="189" t="s">
        <v>496</v>
      </c>
      <c r="D130" s="72"/>
      <c r="E130" s="211"/>
      <c r="F130" s="68" t="s">
        <v>453</v>
      </c>
      <c r="G130" s="68" t="s">
        <v>407</v>
      </c>
      <c r="H130" s="12" t="s">
        <v>454</v>
      </c>
      <c r="I130" s="25" t="s">
        <v>143</v>
      </c>
      <c r="J130" s="1" t="s">
        <v>149</v>
      </c>
      <c r="K130" s="25" t="s">
        <v>196</v>
      </c>
      <c r="L130" s="24">
        <v>30</v>
      </c>
      <c r="M130" s="69" t="s">
        <v>197</v>
      </c>
      <c r="N130" s="70" t="s">
        <v>365</v>
      </c>
      <c r="O130" s="24" t="s">
        <v>126</v>
      </c>
      <c r="P130" s="25" t="s">
        <v>125</v>
      </c>
      <c r="Q130" s="24" t="s">
        <v>122</v>
      </c>
      <c r="R130" s="25" t="s">
        <v>200</v>
      </c>
      <c r="S130" s="25" t="s">
        <v>201</v>
      </c>
      <c r="T130" s="24"/>
      <c r="U130" s="24" t="s">
        <v>398</v>
      </c>
      <c r="V130" s="24" t="s">
        <v>146</v>
      </c>
      <c r="W130" s="9">
        <v>30</v>
      </c>
      <c r="X130" s="9">
        <v>60</v>
      </c>
      <c r="Y130" s="16">
        <v>10</v>
      </c>
      <c r="Z130" s="86" t="s">
        <v>409</v>
      </c>
      <c r="AA130" s="5" t="s">
        <v>138</v>
      </c>
      <c r="AB130" s="71">
        <v>0.1</v>
      </c>
      <c r="AC130" s="190">
        <v>347450.49</v>
      </c>
      <c r="AD130" s="71">
        <f t="shared" si="34"/>
        <v>34745.048999999999</v>
      </c>
      <c r="AE130" s="71">
        <f t="shared" si="35"/>
        <v>38914.454880000005</v>
      </c>
      <c r="AF130" s="71">
        <v>0.1</v>
      </c>
      <c r="AG130" s="190">
        <v>347450.49</v>
      </c>
      <c r="AH130" s="71">
        <f t="shared" si="36"/>
        <v>34745.048999999999</v>
      </c>
      <c r="AI130" s="71">
        <f t="shared" si="37"/>
        <v>38914.454880000005</v>
      </c>
      <c r="AJ130" s="19">
        <v>0</v>
      </c>
      <c r="AK130" s="19">
        <v>0</v>
      </c>
      <c r="AL130" s="19">
        <v>0</v>
      </c>
      <c r="AM130" s="19">
        <v>0</v>
      </c>
      <c r="AN130" s="19">
        <v>0</v>
      </c>
      <c r="AO130" s="19">
        <v>0</v>
      </c>
      <c r="AP130" s="19">
        <v>0</v>
      </c>
      <c r="AQ130" s="19">
        <v>0</v>
      </c>
      <c r="AR130" s="19">
        <v>0</v>
      </c>
      <c r="AS130" s="19">
        <v>0</v>
      </c>
      <c r="AT130" s="19">
        <v>0</v>
      </c>
      <c r="AU130" s="19">
        <v>0</v>
      </c>
      <c r="AV130" s="64">
        <f t="shared" si="38"/>
        <v>0.2</v>
      </c>
      <c r="AW130" s="41">
        <v>0</v>
      </c>
      <c r="AX130" s="41">
        <f t="shared" si="28"/>
        <v>0</v>
      </c>
      <c r="AY130" s="4" t="s">
        <v>203</v>
      </c>
      <c r="AZ130" s="25"/>
      <c r="BA130" s="25"/>
      <c r="BB130" s="44"/>
      <c r="BC130" s="12" t="s">
        <v>455</v>
      </c>
      <c r="BD130" s="12" t="s">
        <v>455</v>
      </c>
      <c r="BE130" s="44"/>
      <c r="BF130" s="44"/>
      <c r="BG130" s="44"/>
      <c r="BH130" s="44"/>
      <c r="BI130" s="44"/>
      <c r="BJ130" s="87"/>
      <c r="BK130" s="87"/>
    </row>
    <row r="131" spans="1:63" s="164" customFormat="1" ht="12.95" customHeight="1" x14ac:dyDescent="0.25">
      <c r="A131" s="66" t="s">
        <v>405</v>
      </c>
      <c r="B131" s="111"/>
      <c r="C131" s="191" t="s">
        <v>579</v>
      </c>
      <c r="D131" s="111"/>
      <c r="E131" s="211"/>
      <c r="F131" s="68" t="s">
        <v>453</v>
      </c>
      <c r="G131" s="68" t="s">
        <v>407</v>
      </c>
      <c r="H131" s="12" t="s">
        <v>454</v>
      </c>
      <c r="I131" s="25" t="s">
        <v>143</v>
      </c>
      <c r="J131" s="1" t="s">
        <v>149</v>
      </c>
      <c r="K131" s="25" t="s">
        <v>196</v>
      </c>
      <c r="L131" s="24">
        <v>30</v>
      </c>
      <c r="M131" s="69" t="s">
        <v>197</v>
      </c>
      <c r="N131" s="70" t="s">
        <v>365</v>
      </c>
      <c r="O131" s="1" t="s">
        <v>166</v>
      </c>
      <c r="P131" s="25" t="s">
        <v>125</v>
      </c>
      <c r="Q131" s="24" t="s">
        <v>122</v>
      </c>
      <c r="R131" s="25" t="s">
        <v>200</v>
      </c>
      <c r="S131" s="25" t="s">
        <v>201</v>
      </c>
      <c r="T131" s="24"/>
      <c r="U131" s="24" t="s">
        <v>398</v>
      </c>
      <c r="V131" s="24" t="s">
        <v>146</v>
      </c>
      <c r="W131" s="9">
        <v>30</v>
      </c>
      <c r="X131" s="9">
        <v>60</v>
      </c>
      <c r="Y131" s="16">
        <v>10</v>
      </c>
      <c r="Z131" s="86" t="s">
        <v>409</v>
      </c>
      <c r="AA131" s="5" t="s">
        <v>138</v>
      </c>
      <c r="AB131" s="102">
        <v>0.1</v>
      </c>
      <c r="AC131" s="192">
        <v>347450.49</v>
      </c>
      <c r="AD131" s="103">
        <f t="shared" ref="AD131" si="97">AB131*AC131</f>
        <v>34745.048999999999</v>
      </c>
      <c r="AE131" s="103">
        <f t="shared" si="35"/>
        <v>38914.454880000005</v>
      </c>
      <c r="AF131" s="104">
        <v>0.1</v>
      </c>
      <c r="AG131" s="192">
        <v>347450.49</v>
      </c>
      <c r="AH131" s="103">
        <f t="shared" ref="AH131" si="98">AF131*AG131</f>
        <v>34745.048999999999</v>
      </c>
      <c r="AI131" s="103">
        <f t="shared" si="37"/>
        <v>38914.454880000005</v>
      </c>
      <c r="AJ131" s="105">
        <v>0</v>
      </c>
      <c r="AK131" s="105">
        <v>0</v>
      </c>
      <c r="AL131" s="105">
        <v>0</v>
      </c>
      <c r="AM131" s="105">
        <v>0</v>
      </c>
      <c r="AN131" s="105">
        <v>0</v>
      </c>
      <c r="AO131" s="105">
        <v>0</v>
      </c>
      <c r="AP131" s="105">
        <v>0</v>
      </c>
      <c r="AQ131" s="105">
        <v>0</v>
      </c>
      <c r="AR131" s="105">
        <v>0</v>
      </c>
      <c r="AS131" s="105">
        <v>0</v>
      </c>
      <c r="AT131" s="105">
        <v>0</v>
      </c>
      <c r="AU131" s="105">
        <v>0</v>
      </c>
      <c r="AV131" s="106">
        <f t="shared" si="38"/>
        <v>0.2</v>
      </c>
      <c r="AW131" s="41">
        <v>0</v>
      </c>
      <c r="AX131" s="41">
        <f t="shared" si="28"/>
        <v>0</v>
      </c>
      <c r="AY131" s="107" t="s">
        <v>203</v>
      </c>
      <c r="AZ131" s="108"/>
      <c r="BA131" s="108"/>
      <c r="BB131" s="110"/>
      <c r="BC131" s="109" t="s">
        <v>455</v>
      </c>
      <c r="BD131" s="109" t="s">
        <v>455</v>
      </c>
      <c r="BE131" s="110"/>
      <c r="BF131" s="110"/>
      <c r="BG131" s="110"/>
      <c r="BH131" s="110"/>
      <c r="BI131" s="110"/>
      <c r="BJ131" s="87"/>
      <c r="BK131" s="27">
        <v>14</v>
      </c>
    </row>
    <row r="132" spans="1:63" s="187" customFormat="1" ht="12.95" customHeight="1" x14ac:dyDescent="0.25">
      <c r="A132" s="182" t="s">
        <v>405</v>
      </c>
      <c r="B132" s="158">
        <v>210035482</v>
      </c>
      <c r="C132" s="158" t="s">
        <v>686</v>
      </c>
      <c r="D132" s="158"/>
      <c r="E132" s="212"/>
      <c r="F132" s="193" t="s">
        <v>453</v>
      </c>
      <c r="G132" s="193" t="s">
        <v>407</v>
      </c>
      <c r="H132" s="193" t="s">
        <v>454</v>
      </c>
      <c r="I132" s="183" t="s">
        <v>143</v>
      </c>
      <c r="J132" s="152" t="s">
        <v>149</v>
      </c>
      <c r="K132" s="183" t="s">
        <v>196</v>
      </c>
      <c r="L132" s="182">
        <v>30</v>
      </c>
      <c r="M132" s="153" t="s">
        <v>197</v>
      </c>
      <c r="N132" s="194" t="s">
        <v>365</v>
      </c>
      <c r="O132" s="152" t="s">
        <v>166</v>
      </c>
      <c r="P132" s="183" t="s">
        <v>125</v>
      </c>
      <c r="Q132" s="182" t="s">
        <v>122</v>
      </c>
      <c r="R132" s="183" t="s">
        <v>200</v>
      </c>
      <c r="S132" s="183" t="s">
        <v>201</v>
      </c>
      <c r="T132" s="182"/>
      <c r="U132" s="182" t="s">
        <v>398</v>
      </c>
      <c r="V132" s="182" t="s">
        <v>146</v>
      </c>
      <c r="W132" s="193">
        <v>30</v>
      </c>
      <c r="X132" s="193">
        <v>60</v>
      </c>
      <c r="Y132" s="156">
        <v>10</v>
      </c>
      <c r="Z132" s="196" t="s">
        <v>409</v>
      </c>
      <c r="AA132" s="181" t="s">
        <v>138</v>
      </c>
      <c r="AB132" s="185">
        <v>0</v>
      </c>
      <c r="AC132" s="197">
        <v>347450.49</v>
      </c>
      <c r="AD132" s="185">
        <v>0</v>
      </c>
      <c r="AE132" s="185">
        <v>0</v>
      </c>
      <c r="AF132" s="185">
        <v>0.1</v>
      </c>
      <c r="AG132" s="185">
        <v>306656.82</v>
      </c>
      <c r="AH132" s="185">
        <v>30665.682000000001</v>
      </c>
      <c r="AI132" s="185">
        <v>34345.563840000003</v>
      </c>
      <c r="AJ132" s="186">
        <v>0</v>
      </c>
      <c r="AK132" s="186">
        <v>0</v>
      </c>
      <c r="AL132" s="186">
        <v>0</v>
      </c>
      <c r="AM132" s="186">
        <v>0</v>
      </c>
      <c r="AN132" s="186">
        <v>0</v>
      </c>
      <c r="AO132" s="186">
        <v>0</v>
      </c>
      <c r="AP132" s="186">
        <v>0</v>
      </c>
      <c r="AQ132" s="186">
        <v>0</v>
      </c>
      <c r="AR132" s="186">
        <v>0</v>
      </c>
      <c r="AS132" s="186">
        <v>0</v>
      </c>
      <c r="AT132" s="186">
        <v>0</v>
      </c>
      <c r="AU132" s="186">
        <v>0</v>
      </c>
      <c r="AV132" s="186">
        <f t="shared" si="38"/>
        <v>0.1</v>
      </c>
      <c r="AW132" s="185">
        <f t="shared" si="33"/>
        <v>30665.682000000001</v>
      </c>
      <c r="AX132" s="185">
        <f t="shared" si="28"/>
        <v>34345.563840000003</v>
      </c>
      <c r="AY132" s="158" t="s">
        <v>203</v>
      </c>
      <c r="AZ132" s="183"/>
      <c r="BA132" s="183"/>
      <c r="BB132" s="195"/>
      <c r="BC132" s="193" t="s">
        <v>455</v>
      </c>
      <c r="BD132" s="193" t="s">
        <v>455</v>
      </c>
      <c r="BE132" s="195"/>
      <c r="BF132" s="195"/>
      <c r="BG132" s="195"/>
      <c r="BH132" s="195"/>
      <c r="BI132" s="195"/>
      <c r="BJ132" s="87"/>
      <c r="BK132" s="32" t="s">
        <v>653</v>
      </c>
    </row>
    <row r="133" spans="1:63" s="164" customFormat="1" ht="12.95" customHeight="1" x14ac:dyDescent="0.25">
      <c r="A133" s="66" t="s">
        <v>405</v>
      </c>
      <c r="B133" s="72"/>
      <c r="C133" s="189" t="s">
        <v>497</v>
      </c>
      <c r="D133" s="72"/>
      <c r="E133" s="211"/>
      <c r="F133" s="68" t="s">
        <v>456</v>
      </c>
      <c r="G133" s="68" t="s">
        <v>457</v>
      </c>
      <c r="H133" s="12" t="s">
        <v>458</v>
      </c>
      <c r="I133" s="25" t="s">
        <v>143</v>
      </c>
      <c r="J133" s="1" t="s">
        <v>149</v>
      </c>
      <c r="K133" s="25" t="s">
        <v>196</v>
      </c>
      <c r="L133" s="24">
        <v>30</v>
      </c>
      <c r="M133" s="69" t="s">
        <v>197</v>
      </c>
      <c r="N133" s="70" t="s">
        <v>365</v>
      </c>
      <c r="O133" s="24" t="s">
        <v>126</v>
      </c>
      <c r="P133" s="25" t="s">
        <v>125</v>
      </c>
      <c r="Q133" s="24" t="s">
        <v>122</v>
      </c>
      <c r="R133" s="25" t="s">
        <v>200</v>
      </c>
      <c r="S133" s="25" t="s">
        <v>201</v>
      </c>
      <c r="T133" s="24"/>
      <c r="U133" s="24" t="s">
        <v>398</v>
      </c>
      <c r="V133" s="24" t="s">
        <v>146</v>
      </c>
      <c r="W133" s="9">
        <v>30</v>
      </c>
      <c r="X133" s="9">
        <v>60</v>
      </c>
      <c r="Y133" s="16">
        <v>10</v>
      </c>
      <c r="Z133" s="86" t="s">
        <v>409</v>
      </c>
      <c r="AA133" s="5" t="s">
        <v>138</v>
      </c>
      <c r="AB133" s="71">
        <v>0.3</v>
      </c>
      <c r="AC133" s="190">
        <v>47898.58</v>
      </c>
      <c r="AD133" s="71">
        <f t="shared" si="34"/>
        <v>14369.574000000001</v>
      </c>
      <c r="AE133" s="71">
        <f t="shared" si="35"/>
        <v>16093.922880000002</v>
      </c>
      <c r="AF133" s="71">
        <v>0.3</v>
      </c>
      <c r="AG133" s="190">
        <v>47898.58</v>
      </c>
      <c r="AH133" s="71">
        <f t="shared" si="36"/>
        <v>14369.574000000001</v>
      </c>
      <c r="AI133" s="71">
        <f t="shared" si="37"/>
        <v>16093.922880000002</v>
      </c>
      <c r="AJ133" s="19">
        <v>0</v>
      </c>
      <c r="AK133" s="19">
        <v>0</v>
      </c>
      <c r="AL133" s="19">
        <v>0</v>
      </c>
      <c r="AM133" s="19">
        <v>0</v>
      </c>
      <c r="AN133" s="19">
        <v>0</v>
      </c>
      <c r="AO133" s="19">
        <v>0</v>
      </c>
      <c r="AP133" s="19">
        <v>0</v>
      </c>
      <c r="AQ133" s="19">
        <v>0</v>
      </c>
      <c r="AR133" s="19">
        <v>0</v>
      </c>
      <c r="AS133" s="19">
        <v>0</v>
      </c>
      <c r="AT133" s="19">
        <v>0</v>
      </c>
      <c r="AU133" s="19">
        <v>0</v>
      </c>
      <c r="AV133" s="64">
        <f t="shared" si="38"/>
        <v>0.6</v>
      </c>
      <c r="AW133" s="41">
        <v>0</v>
      </c>
      <c r="AX133" s="41">
        <f t="shared" si="28"/>
        <v>0</v>
      </c>
      <c r="AY133" s="4" t="s">
        <v>203</v>
      </c>
      <c r="AZ133" s="25"/>
      <c r="BA133" s="25"/>
      <c r="BB133" s="44"/>
      <c r="BC133" s="12" t="s">
        <v>459</v>
      </c>
      <c r="BD133" s="12" t="s">
        <v>459</v>
      </c>
      <c r="BE133" s="44"/>
      <c r="BF133" s="44"/>
      <c r="BG133" s="44"/>
      <c r="BH133" s="44"/>
      <c r="BI133" s="44"/>
      <c r="BJ133" s="87"/>
      <c r="BK133" s="87"/>
    </row>
    <row r="134" spans="1:63" s="164" customFormat="1" ht="12.95" customHeight="1" x14ac:dyDescent="0.25">
      <c r="A134" s="66" t="s">
        <v>405</v>
      </c>
      <c r="B134" s="111"/>
      <c r="C134" s="191" t="s">
        <v>580</v>
      </c>
      <c r="D134" s="111"/>
      <c r="E134" s="211"/>
      <c r="F134" s="68" t="s">
        <v>456</v>
      </c>
      <c r="G134" s="68" t="s">
        <v>457</v>
      </c>
      <c r="H134" s="12" t="s">
        <v>458</v>
      </c>
      <c r="I134" s="25" t="s">
        <v>143</v>
      </c>
      <c r="J134" s="1" t="s">
        <v>149</v>
      </c>
      <c r="K134" s="25" t="s">
        <v>196</v>
      </c>
      <c r="L134" s="24">
        <v>30</v>
      </c>
      <c r="M134" s="69" t="s">
        <v>197</v>
      </c>
      <c r="N134" s="70" t="s">
        <v>365</v>
      </c>
      <c r="O134" s="1" t="s">
        <v>166</v>
      </c>
      <c r="P134" s="25" t="s">
        <v>125</v>
      </c>
      <c r="Q134" s="24" t="s">
        <v>122</v>
      </c>
      <c r="R134" s="25" t="s">
        <v>200</v>
      </c>
      <c r="S134" s="25" t="s">
        <v>201</v>
      </c>
      <c r="T134" s="24"/>
      <c r="U134" s="24" t="s">
        <v>398</v>
      </c>
      <c r="V134" s="24" t="s">
        <v>146</v>
      </c>
      <c r="W134" s="9">
        <v>30</v>
      </c>
      <c r="X134" s="9">
        <v>60</v>
      </c>
      <c r="Y134" s="16">
        <v>10</v>
      </c>
      <c r="Z134" s="86" t="s">
        <v>409</v>
      </c>
      <c r="AA134" s="5" t="s">
        <v>138</v>
      </c>
      <c r="AB134" s="102">
        <v>0.3</v>
      </c>
      <c r="AC134" s="192">
        <v>47898.58</v>
      </c>
      <c r="AD134" s="103">
        <f t="shared" ref="AD134" si="99">AB134*AC134</f>
        <v>14369.574000000001</v>
      </c>
      <c r="AE134" s="103">
        <f t="shared" si="35"/>
        <v>16093.922880000002</v>
      </c>
      <c r="AF134" s="104">
        <v>0.3</v>
      </c>
      <c r="AG134" s="192">
        <v>47898.58</v>
      </c>
      <c r="AH134" s="103">
        <f t="shared" ref="AH134" si="100">AF134*AG134</f>
        <v>14369.574000000001</v>
      </c>
      <c r="AI134" s="103">
        <f t="shared" si="37"/>
        <v>16093.922880000002</v>
      </c>
      <c r="AJ134" s="105">
        <v>0</v>
      </c>
      <c r="AK134" s="105">
        <v>0</v>
      </c>
      <c r="AL134" s="105">
        <v>0</v>
      </c>
      <c r="AM134" s="105">
        <v>0</v>
      </c>
      <c r="AN134" s="105">
        <v>0</v>
      </c>
      <c r="AO134" s="105">
        <v>0</v>
      </c>
      <c r="AP134" s="105">
        <v>0</v>
      </c>
      <c r="AQ134" s="105">
        <v>0</v>
      </c>
      <c r="AR134" s="105">
        <v>0</v>
      </c>
      <c r="AS134" s="105">
        <v>0</v>
      </c>
      <c r="AT134" s="105">
        <v>0</v>
      </c>
      <c r="AU134" s="105">
        <v>0</v>
      </c>
      <c r="AV134" s="106">
        <f t="shared" si="38"/>
        <v>0.6</v>
      </c>
      <c r="AW134" s="41">
        <v>0</v>
      </c>
      <c r="AX134" s="41">
        <f t="shared" si="28"/>
        <v>0</v>
      </c>
      <c r="AY134" s="107" t="s">
        <v>203</v>
      </c>
      <c r="AZ134" s="108"/>
      <c r="BA134" s="108"/>
      <c r="BB134" s="110"/>
      <c r="BC134" s="109" t="s">
        <v>459</v>
      </c>
      <c r="BD134" s="109" t="s">
        <v>459</v>
      </c>
      <c r="BE134" s="110"/>
      <c r="BF134" s="110"/>
      <c r="BG134" s="110"/>
      <c r="BH134" s="110"/>
      <c r="BI134" s="110"/>
      <c r="BJ134" s="87"/>
      <c r="BK134" s="27">
        <v>14</v>
      </c>
    </row>
    <row r="135" spans="1:63" s="187" customFormat="1" ht="12.95" customHeight="1" x14ac:dyDescent="0.25">
      <c r="A135" s="182" t="s">
        <v>405</v>
      </c>
      <c r="B135" s="158">
        <v>210020076</v>
      </c>
      <c r="C135" s="158" t="s">
        <v>687</v>
      </c>
      <c r="D135" s="158"/>
      <c r="E135" s="212"/>
      <c r="F135" s="193" t="s">
        <v>456</v>
      </c>
      <c r="G135" s="193" t="s">
        <v>457</v>
      </c>
      <c r="H135" s="193" t="s">
        <v>458</v>
      </c>
      <c r="I135" s="183" t="s">
        <v>143</v>
      </c>
      <c r="J135" s="152" t="s">
        <v>149</v>
      </c>
      <c r="K135" s="183" t="s">
        <v>196</v>
      </c>
      <c r="L135" s="182">
        <v>30</v>
      </c>
      <c r="M135" s="153" t="s">
        <v>197</v>
      </c>
      <c r="N135" s="194" t="s">
        <v>365</v>
      </c>
      <c r="O135" s="152" t="s">
        <v>166</v>
      </c>
      <c r="P135" s="183" t="s">
        <v>125</v>
      </c>
      <c r="Q135" s="182" t="s">
        <v>122</v>
      </c>
      <c r="R135" s="183" t="s">
        <v>200</v>
      </c>
      <c r="S135" s="183" t="s">
        <v>201</v>
      </c>
      <c r="T135" s="182"/>
      <c r="U135" s="182" t="s">
        <v>398</v>
      </c>
      <c r="V135" s="182" t="s">
        <v>146</v>
      </c>
      <c r="W135" s="193">
        <v>30</v>
      </c>
      <c r="X135" s="193">
        <v>60</v>
      </c>
      <c r="Y135" s="156">
        <v>10</v>
      </c>
      <c r="Z135" s="196" t="s">
        <v>409</v>
      </c>
      <c r="AA135" s="181" t="s">
        <v>138</v>
      </c>
      <c r="AB135" s="185">
        <v>0</v>
      </c>
      <c r="AC135" s="197">
        <v>47898.58</v>
      </c>
      <c r="AD135" s="185">
        <v>0</v>
      </c>
      <c r="AE135" s="185">
        <v>0</v>
      </c>
      <c r="AF135" s="185">
        <v>0.3</v>
      </c>
      <c r="AG135" s="185">
        <v>47898.58</v>
      </c>
      <c r="AH135" s="185">
        <v>14369.574000000001</v>
      </c>
      <c r="AI135" s="185">
        <v>16093.922880000002</v>
      </c>
      <c r="AJ135" s="186">
        <v>0</v>
      </c>
      <c r="AK135" s="186">
        <v>0</v>
      </c>
      <c r="AL135" s="186">
        <v>0</v>
      </c>
      <c r="AM135" s="186">
        <v>0</v>
      </c>
      <c r="AN135" s="186">
        <v>0</v>
      </c>
      <c r="AO135" s="186">
        <v>0</v>
      </c>
      <c r="AP135" s="186">
        <v>0</v>
      </c>
      <c r="AQ135" s="186">
        <v>0</v>
      </c>
      <c r="AR135" s="186">
        <v>0</v>
      </c>
      <c r="AS135" s="186">
        <v>0</v>
      </c>
      <c r="AT135" s="186">
        <v>0</v>
      </c>
      <c r="AU135" s="186">
        <v>0</v>
      </c>
      <c r="AV135" s="186">
        <f t="shared" si="38"/>
        <v>0.3</v>
      </c>
      <c r="AW135" s="185">
        <f t="shared" si="33"/>
        <v>14369.574000000001</v>
      </c>
      <c r="AX135" s="185">
        <f t="shared" si="28"/>
        <v>16093.922880000002</v>
      </c>
      <c r="AY135" s="158" t="s">
        <v>203</v>
      </c>
      <c r="AZ135" s="183"/>
      <c r="BA135" s="183"/>
      <c r="BB135" s="195"/>
      <c r="BC135" s="193" t="s">
        <v>459</v>
      </c>
      <c r="BD135" s="193" t="s">
        <v>459</v>
      </c>
      <c r="BE135" s="195"/>
      <c r="BF135" s="195"/>
      <c r="BG135" s="195"/>
      <c r="BH135" s="195"/>
      <c r="BI135" s="195"/>
      <c r="BJ135" s="87"/>
      <c r="BK135" s="32" t="s">
        <v>653</v>
      </c>
    </row>
    <row r="136" spans="1:63" s="164" customFormat="1" ht="12.95" customHeight="1" x14ac:dyDescent="0.25">
      <c r="A136" s="66" t="s">
        <v>405</v>
      </c>
      <c r="B136" s="72"/>
      <c r="C136" s="189" t="s">
        <v>498</v>
      </c>
      <c r="D136" s="72"/>
      <c r="E136" s="211"/>
      <c r="F136" s="68" t="s">
        <v>460</v>
      </c>
      <c r="G136" s="68" t="s">
        <v>457</v>
      </c>
      <c r="H136" s="12" t="s">
        <v>461</v>
      </c>
      <c r="I136" s="25" t="s">
        <v>143</v>
      </c>
      <c r="J136" s="1" t="s">
        <v>149</v>
      </c>
      <c r="K136" s="25" t="s">
        <v>196</v>
      </c>
      <c r="L136" s="24">
        <v>30</v>
      </c>
      <c r="M136" s="69" t="s">
        <v>197</v>
      </c>
      <c r="N136" s="70" t="s">
        <v>365</v>
      </c>
      <c r="O136" s="24" t="s">
        <v>126</v>
      </c>
      <c r="P136" s="25" t="s">
        <v>125</v>
      </c>
      <c r="Q136" s="24" t="s">
        <v>122</v>
      </c>
      <c r="R136" s="25" t="s">
        <v>200</v>
      </c>
      <c r="S136" s="25" t="s">
        <v>201</v>
      </c>
      <c r="T136" s="24"/>
      <c r="U136" s="24" t="s">
        <v>398</v>
      </c>
      <c r="V136" s="24" t="s">
        <v>146</v>
      </c>
      <c r="W136" s="9">
        <v>30</v>
      </c>
      <c r="X136" s="9">
        <v>60</v>
      </c>
      <c r="Y136" s="16">
        <v>10</v>
      </c>
      <c r="Z136" s="86" t="s">
        <v>409</v>
      </c>
      <c r="AA136" s="5" t="s">
        <v>138</v>
      </c>
      <c r="AB136" s="71">
        <v>57.2</v>
      </c>
      <c r="AC136" s="190">
        <v>255882.98</v>
      </c>
      <c r="AD136" s="71">
        <f t="shared" si="34"/>
        <v>14636506.456000002</v>
      </c>
      <c r="AE136" s="71">
        <f t="shared" si="35"/>
        <v>16392887.230720004</v>
      </c>
      <c r="AF136" s="71">
        <v>57.2</v>
      </c>
      <c r="AG136" s="190">
        <v>255882.98</v>
      </c>
      <c r="AH136" s="71">
        <f t="shared" si="36"/>
        <v>14636506.456000002</v>
      </c>
      <c r="AI136" s="71">
        <f t="shared" si="37"/>
        <v>16392887.230720004</v>
      </c>
      <c r="AJ136" s="19">
        <v>0</v>
      </c>
      <c r="AK136" s="19">
        <v>0</v>
      </c>
      <c r="AL136" s="19">
        <v>0</v>
      </c>
      <c r="AM136" s="19">
        <v>0</v>
      </c>
      <c r="AN136" s="19">
        <v>0</v>
      </c>
      <c r="AO136" s="19">
        <v>0</v>
      </c>
      <c r="AP136" s="19">
        <v>0</v>
      </c>
      <c r="AQ136" s="19">
        <v>0</v>
      </c>
      <c r="AR136" s="19">
        <v>0</v>
      </c>
      <c r="AS136" s="19">
        <v>0</v>
      </c>
      <c r="AT136" s="19">
        <v>0</v>
      </c>
      <c r="AU136" s="19">
        <v>0</v>
      </c>
      <c r="AV136" s="64">
        <f t="shared" si="38"/>
        <v>114.4</v>
      </c>
      <c r="AW136" s="41">
        <v>0</v>
      </c>
      <c r="AX136" s="41">
        <f t="shared" si="28"/>
        <v>0</v>
      </c>
      <c r="AY136" s="4" t="s">
        <v>203</v>
      </c>
      <c r="AZ136" s="25"/>
      <c r="BA136" s="25"/>
      <c r="BB136" s="44"/>
      <c r="BC136" s="12" t="s">
        <v>462</v>
      </c>
      <c r="BD136" s="12" t="s">
        <v>462</v>
      </c>
      <c r="BE136" s="44"/>
      <c r="BF136" s="44"/>
      <c r="BG136" s="44"/>
      <c r="BH136" s="44"/>
      <c r="BI136" s="44"/>
      <c r="BJ136" s="87"/>
      <c r="BK136" s="87"/>
    </row>
    <row r="137" spans="1:63" s="164" customFormat="1" ht="12.95" customHeight="1" x14ac:dyDescent="0.25">
      <c r="A137" s="66" t="s">
        <v>405</v>
      </c>
      <c r="B137" s="111"/>
      <c r="C137" s="191" t="s">
        <v>581</v>
      </c>
      <c r="D137" s="111"/>
      <c r="E137" s="211"/>
      <c r="F137" s="68" t="s">
        <v>460</v>
      </c>
      <c r="G137" s="68" t="s">
        <v>457</v>
      </c>
      <c r="H137" s="12" t="s">
        <v>461</v>
      </c>
      <c r="I137" s="25" t="s">
        <v>143</v>
      </c>
      <c r="J137" s="1" t="s">
        <v>149</v>
      </c>
      <c r="K137" s="25" t="s">
        <v>196</v>
      </c>
      <c r="L137" s="24">
        <v>30</v>
      </c>
      <c r="M137" s="69" t="s">
        <v>197</v>
      </c>
      <c r="N137" s="70" t="s">
        <v>365</v>
      </c>
      <c r="O137" s="1" t="s">
        <v>166</v>
      </c>
      <c r="P137" s="25" t="s">
        <v>125</v>
      </c>
      <c r="Q137" s="24" t="s">
        <v>122</v>
      </c>
      <c r="R137" s="25" t="s">
        <v>200</v>
      </c>
      <c r="S137" s="25" t="s">
        <v>201</v>
      </c>
      <c r="T137" s="24"/>
      <c r="U137" s="24" t="s">
        <v>398</v>
      </c>
      <c r="V137" s="24" t="s">
        <v>146</v>
      </c>
      <c r="W137" s="9">
        <v>30</v>
      </c>
      <c r="X137" s="9">
        <v>60</v>
      </c>
      <c r="Y137" s="16">
        <v>10</v>
      </c>
      <c r="Z137" s="86" t="s">
        <v>409</v>
      </c>
      <c r="AA137" s="5" t="s">
        <v>138</v>
      </c>
      <c r="AB137" s="102">
        <v>57.2</v>
      </c>
      <c r="AC137" s="192">
        <v>255882.98</v>
      </c>
      <c r="AD137" s="103">
        <f t="shared" ref="AD137" si="101">AB137*AC137</f>
        <v>14636506.456000002</v>
      </c>
      <c r="AE137" s="103">
        <f t="shared" si="35"/>
        <v>16392887.230720004</v>
      </c>
      <c r="AF137" s="104">
        <v>57.2</v>
      </c>
      <c r="AG137" s="192">
        <v>255882.98</v>
      </c>
      <c r="AH137" s="103">
        <f t="shared" ref="AH137" si="102">AF137*AG137</f>
        <v>14636506.456000002</v>
      </c>
      <c r="AI137" s="103">
        <f t="shared" si="37"/>
        <v>16392887.230720004</v>
      </c>
      <c r="AJ137" s="105">
        <v>0</v>
      </c>
      <c r="AK137" s="105">
        <v>0</v>
      </c>
      <c r="AL137" s="105">
        <v>0</v>
      </c>
      <c r="AM137" s="105">
        <v>0</v>
      </c>
      <c r="AN137" s="105">
        <v>0</v>
      </c>
      <c r="AO137" s="105">
        <v>0</v>
      </c>
      <c r="AP137" s="105">
        <v>0</v>
      </c>
      <c r="AQ137" s="105">
        <v>0</v>
      </c>
      <c r="AR137" s="105">
        <v>0</v>
      </c>
      <c r="AS137" s="105">
        <v>0</v>
      </c>
      <c r="AT137" s="105">
        <v>0</v>
      </c>
      <c r="AU137" s="105">
        <v>0</v>
      </c>
      <c r="AV137" s="106">
        <f t="shared" si="38"/>
        <v>114.4</v>
      </c>
      <c r="AW137" s="41">
        <v>0</v>
      </c>
      <c r="AX137" s="41">
        <f t="shared" si="28"/>
        <v>0</v>
      </c>
      <c r="AY137" s="107" t="s">
        <v>203</v>
      </c>
      <c r="AZ137" s="108"/>
      <c r="BA137" s="108"/>
      <c r="BB137" s="110"/>
      <c r="BC137" s="109" t="s">
        <v>462</v>
      </c>
      <c r="BD137" s="109" t="s">
        <v>462</v>
      </c>
      <c r="BE137" s="110"/>
      <c r="BF137" s="110"/>
      <c r="BG137" s="110"/>
      <c r="BH137" s="110"/>
      <c r="BI137" s="110"/>
      <c r="BJ137" s="87"/>
      <c r="BK137" s="27">
        <v>14</v>
      </c>
    </row>
    <row r="138" spans="1:63" s="187" customFormat="1" ht="12.95" customHeight="1" x14ac:dyDescent="0.25">
      <c r="A138" s="182" t="s">
        <v>405</v>
      </c>
      <c r="B138" s="158">
        <v>210023515</v>
      </c>
      <c r="C138" s="158" t="s">
        <v>688</v>
      </c>
      <c r="D138" s="158"/>
      <c r="E138" s="212"/>
      <c r="F138" s="193" t="s">
        <v>460</v>
      </c>
      <c r="G138" s="193" t="s">
        <v>457</v>
      </c>
      <c r="H138" s="193" t="s">
        <v>461</v>
      </c>
      <c r="I138" s="183" t="s">
        <v>143</v>
      </c>
      <c r="J138" s="152" t="s">
        <v>149</v>
      </c>
      <c r="K138" s="183" t="s">
        <v>196</v>
      </c>
      <c r="L138" s="182">
        <v>30</v>
      </c>
      <c r="M138" s="153" t="s">
        <v>197</v>
      </c>
      <c r="N138" s="194" t="s">
        <v>365</v>
      </c>
      <c r="O138" s="152" t="s">
        <v>166</v>
      </c>
      <c r="P138" s="183" t="s">
        <v>125</v>
      </c>
      <c r="Q138" s="182" t="s">
        <v>122</v>
      </c>
      <c r="R138" s="183" t="s">
        <v>200</v>
      </c>
      <c r="S138" s="183" t="s">
        <v>201</v>
      </c>
      <c r="T138" s="182"/>
      <c r="U138" s="182" t="s">
        <v>398</v>
      </c>
      <c r="V138" s="182" t="s">
        <v>146</v>
      </c>
      <c r="W138" s="193">
        <v>30</v>
      </c>
      <c r="X138" s="193">
        <v>60</v>
      </c>
      <c r="Y138" s="156">
        <v>10</v>
      </c>
      <c r="Z138" s="196" t="s">
        <v>409</v>
      </c>
      <c r="AA138" s="181" t="s">
        <v>138</v>
      </c>
      <c r="AB138" s="185">
        <v>48.91</v>
      </c>
      <c r="AC138" s="197">
        <v>255882.98</v>
      </c>
      <c r="AD138" s="185">
        <v>12515236.5518</v>
      </c>
      <c r="AE138" s="185">
        <v>14017064.938016001</v>
      </c>
      <c r="AF138" s="185">
        <v>57.2</v>
      </c>
      <c r="AG138" s="185">
        <v>229950</v>
      </c>
      <c r="AH138" s="185">
        <v>13153140</v>
      </c>
      <c r="AI138" s="185">
        <v>14731516.800000001</v>
      </c>
      <c r="AJ138" s="186">
        <v>0</v>
      </c>
      <c r="AK138" s="186">
        <v>0</v>
      </c>
      <c r="AL138" s="186">
        <v>0</v>
      </c>
      <c r="AM138" s="186">
        <v>0</v>
      </c>
      <c r="AN138" s="186">
        <v>0</v>
      </c>
      <c r="AO138" s="186">
        <v>0</v>
      </c>
      <c r="AP138" s="186">
        <v>0</v>
      </c>
      <c r="AQ138" s="186">
        <v>0</v>
      </c>
      <c r="AR138" s="186">
        <v>0</v>
      </c>
      <c r="AS138" s="186">
        <v>0</v>
      </c>
      <c r="AT138" s="186">
        <v>0</v>
      </c>
      <c r="AU138" s="186">
        <v>0</v>
      </c>
      <c r="AV138" s="186">
        <f t="shared" si="38"/>
        <v>106.11</v>
      </c>
      <c r="AW138" s="185">
        <f t="shared" ref="AW138" si="103">AD138+AH138+AL138+AP138+AT138</f>
        <v>25668376.551799998</v>
      </c>
      <c r="AX138" s="185">
        <f t="shared" si="28"/>
        <v>28748581.738016002</v>
      </c>
      <c r="AY138" s="158" t="s">
        <v>203</v>
      </c>
      <c r="AZ138" s="183"/>
      <c r="BA138" s="183"/>
      <c r="BB138" s="195"/>
      <c r="BC138" s="193" t="s">
        <v>462</v>
      </c>
      <c r="BD138" s="193" t="s">
        <v>462</v>
      </c>
      <c r="BE138" s="195"/>
      <c r="BF138" s="195"/>
      <c r="BG138" s="195"/>
      <c r="BH138" s="195"/>
      <c r="BI138" s="195"/>
      <c r="BJ138" s="87"/>
      <c r="BK138" s="32" t="s">
        <v>653</v>
      </c>
    </row>
    <row r="139" spans="1:63" s="164" customFormat="1" ht="12.95" customHeight="1" x14ac:dyDescent="0.25">
      <c r="A139" s="66" t="s">
        <v>405</v>
      </c>
      <c r="B139" s="72"/>
      <c r="C139" s="189" t="s">
        <v>499</v>
      </c>
      <c r="D139" s="72"/>
      <c r="E139" s="211"/>
      <c r="F139" s="68" t="s">
        <v>463</v>
      </c>
      <c r="G139" s="68" t="s">
        <v>457</v>
      </c>
      <c r="H139" s="12" t="s">
        <v>464</v>
      </c>
      <c r="I139" s="25" t="s">
        <v>143</v>
      </c>
      <c r="J139" s="1" t="s">
        <v>149</v>
      </c>
      <c r="K139" s="25" t="s">
        <v>196</v>
      </c>
      <c r="L139" s="24">
        <v>30</v>
      </c>
      <c r="M139" s="69" t="s">
        <v>197</v>
      </c>
      <c r="N139" s="70" t="s">
        <v>365</v>
      </c>
      <c r="O139" s="24" t="s">
        <v>126</v>
      </c>
      <c r="P139" s="25" t="s">
        <v>125</v>
      </c>
      <c r="Q139" s="24" t="s">
        <v>122</v>
      </c>
      <c r="R139" s="25" t="s">
        <v>200</v>
      </c>
      <c r="S139" s="25" t="s">
        <v>201</v>
      </c>
      <c r="T139" s="24"/>
      <c r="U139" s="24" t="s">
        <v>398</v>
      </c>
      <c r="V139" s="24" t="s">
        <v>146</v>
      </c>
      <c r="W139" s="9">
        <v>30</v>
      </c>
      <c r="X139" s="9">
        <v>60</v>
      </c>
      <c r="Y139" s="16">
        <v>10</v>
      </c>
      <c r="Z139" s="86" t="s">
        <v>409</v>
      </c>
      <c r="AA139" s="5" t="s">
        <v>138</v>
      </c>
      <c r="AB139" s="71">
        <v>5</v>
      </c>
      <c r="AC139" s="190">
        <v>609901.93000000005</v>
      </c>
      <c r="AD139" s="71">
        <f t="shared" si="34"/>
        <v>3049509.6500000004</v>
      </c>
      <c r="AE139" s="71">
        <f t="shared" si="35"/>
        <v>3415450.8080000007</v>
      </c>
      <c r="AF139" s="71">
        <v>5</v>
      </c>
      <c r="AG139" s="190">
        <v>609901.93000000005</v>
      </c>
      <c r="AH139" s="71">
        <f t="shared" si="36"/>
        <v>3049509.6500000004</v>
      </c>
      <c r="AI139" s="71">
        <f t="shared" si="37"/>
        <v>3415450.8080000007</v>
      </c>
      <c r="AJ139" s="19">
        <v>0</v>
      </c>
      <c r="AK139" s="19">
        <v>0</v>
      </c>
      <c r="AL139" s="19">
        <v>0</v>
      </c>
      <c r="AM139" s="19">
        <v>0</v>
      </c>
      <c r="AN139" s="19">
        <v>0</v>
      </c>
      <c r="AO139" s="19">
        <v>0</v>
      </c>
      <c r="AP139" s="19">
        <v>0</v>
      </c>
      <c r="AQ139" s="19">
        <v>0</v>
      </c>
      <c r="AR139" s="19">
        <v>0</v>
      </c>
      <c r="AS139" s="19">
        <v>0</v>
      </c>
      <c r="AT139" s="19">
        <v>0</v>
      </c>
      <c r="AU139" s="19">
        <v>0</v>
      </c>
      <c r="AV139" s="64">
        <f t="shared" si="38"/>
        <v>10</v>
      </c>
      <c r="AW139" s="41">
        <v>0</v>
      </c>
      <c r="AX139" s="41">
        <f t="shared" si="28"/>
        <v>0</v>
      </c>
      <c r="AY139" s="4" t="s">
        <v>203</v>
      </c>
      <c r="AZ139" s="25"/>
      <c r="BA139" s="25"/>
      <c r="BB139" s="44"/>
      <c r="BC139" s="12" t="s">
        <v>465</v>
      </c>
      <c r="BD139" s="25"/>
      <c r="BE139" s="44"/>
      <c r="BF139" s="44"/>
      <c r="BG139" s="44"/>
      <c r="BH139" s="44"/>
      <c r="BI139" s="44"/>
      <c r="BJ139" s="87"/>
      <c r="BK139" s="87"/>
    </row>
    <row r="140" spans="1:63" s="164" customFormat="1" ht="12.95" customHeight="1" x14ac:dyDescent="0.25">
      <c r="A140" s="66" t="s">
        <v>405</v>
      </c>
      <c r="B140" s="101"/>
      <c r="C140" s="191" t="s">
        <v>582</v>
      </c>
      <c r="D140" s="111"/>
      <c r="E140" s="211"/>
      <c r="F140" s="68" t="s">
        <v>463</v>
      </c>
      <c r="G140" s="68" t="s">
        <v>457</v>
      </c>
      <c r="H140" s="12" t="s">
        <v>464</v>
      </c>
      <c r="I140" s="25" t="s">
        <v>143</v>
      </c>
      <c r="J140" s="1" t="s">
        <v>149</v>
      </c>
      <c r="K140" s="25" t="s">
        <v>196</v>
      </c>
      <c r="L140" s="24">
        <v>30</v>
      </c>
      <c r="M140" s="69" t="s">
        <v>197</v>
      </c>
      <c r="N140" s="70" t="s">
        <v>365</v>
      </c>
      <c r="O140" s="1" t="s">
        <v>166</v>
      </c>
      <c r="P140" s="25" t="s">
        <v>125</v>
      </c>
      <c r="Q140" s="24" t="s">
        <v>122</v>
      </c>
      <c r="R140" s="25" t="s">
        <v>200</v>
      </c>
      <c r="S140" s="25" t="s">
        <v>201</v>
      </c>
      <c r="T140" s="24"/>
      <c r="U140" s="24" t="s">
        <v>398</v>
      </c>
      <c r="V140" s="24" t="s">
        <v>146</v>
      </c>
      <c r="W140" s="9">
        <v>30</v>
      </c>
      <c r="X140" s="9">
        <v>60</v>
      </c>
      <c r="Y140" s="16">
        <v>10</v>
      </c>
      <c r="Z140" s="86" t="s">
        <v>409</v>
      </c>
      <c r="AA140" s="5" t="s">
        <v>138</v>
      </c>
      <c r="AB140" s="102">
        <v>5</v>
      </c>
      <c r="AC140" s="192">
        <v>609901.93000000005</v>
      </c>
      <c r="AD140" s="103">
        <f t="shared" ref="AD140" si="104">AB140*AC140</f>
        <v>3049509.6500000004</v>
      </c>
      <c r="AE140" s="103">
        <f t="shared" ref="AE140" si="105">AD140*1.12</f>
        <v>3415450.8080000007</v>
      </c>
      <c r="AF140" s="104">
        <v>5</v>
      </c>
      <c r="AG140" s="192">
        <v>609901.93000000005</v>
      </c>
      <c r="AH140" s="103">
        <f t="shared" ref="AH140" si="106">AF140*AG140</f>
        <v>3049509.6500000004</v>
      </c>
      <c r="AI140" s="103">
        <f t="shared" ref="AI140:AI161" si="107">AH140*1.12</f>
        <v>3415450.8080000007</v>
      </c>
      <c r="AJ140" s="105">
        <v>0</v>
      </c>
      <c r="AK140" s="105">
        <v>0</v>
      </c>
      <c r="AL140" s="105">
        <v>0</v>
      </c>
      <c r="AM140" s="105">
        <v>0</v>
      </c>
      <c r="AN140" s="105">
        <v>0</v>
      </c>
      <c r="AO140" s="105">
        <v>0</v>
      </c>
      <c r="AP140" s="105">
        <v>0</v>
      </c>
      <c r="AQ140" s="105">
        <v>0</v>
      </c>
      <c r="AR140" s="105">
        <v>0</v>
      </c>
      <c r="AS140" s="105">
        <v>0</v>
      </c>
      <c r="AT140" s="105">
        <v>0</v>
      </c>
      <c r="AU140" s="105">
        <v>0</v>
      </c>
      <c r="AV140" s="106">
        <f t="shared" ref="AV140:AV141" si="108">AB140+AF140+AJ140+AN140+AR140</f>
        <v>10</v>
      </c>
      <c r="AW140" s="41">
        <v>0</v>
      </c>
      <c r="AX140" s="41">
        <f t="shared" ref="AX140" si="109">AW140*1.12</f>
        <v>0</v>
      </c>
      <c r="AY140" s="107" t="s">
        <v>203</v>
      </c>
      <c r="AZ140" s="108"/>
      <c r="BA140" s="108"/>
      <c r="BB140" s="110"/>
      <c r="BC140" s="109" t="s">
        <v>465</v>
      </c>
      <c r="BD140" s="108"/>
      <c r="BE140" s="110"/>
      <c r="BF140" s="110"/>
      <c r="BG140" s="110"/>
      <c r="BH140" s="110"/>
      <c r="BI140" s="110"/>
      <c r="BJ140" s="87"/>
      <c r="BK140" s="27">
        <v>14</v>
      </c>
    </row>
    <row r="141" spans="1:63" s="187" customFormat="1" ht="12.95" customHeight="1" x14ac:dyDescent="0.25">
      <c r="A141" s="182" t="s">
        <v>405</v>
      </c>
      <c r="B141" s="158">
        <v>210034665</v>
      </c>
      <c r="C141" s="158" t="s">
        <v>689</v>
      </c>
      <c r="D141" s="158"/>
      <c r="E141" s="212"/>
      <c r="F141" s="193" t="s">
        <v>463</v>
      </c>
      <c r="G141" s="193" t="s">
        <v>457</v>
      </c>
      <c r="H141" s="193" t="s">
        <v>464</v>
      </c>
      <c r="I141" s="183" t="s">
        <v>143</v>
      </c>
      <c r="J141" s="152" t="s">
        <v>149</v>
      </c>
      <c r="K141" s="183" t="s">
        <v>196</v>
      </c>
      <c r="L141" s="182">
        <v>30</v>
      </c>
      <c r="M141" s="153" t="s">
        <v>197</v>
      </c>
      <c r="N141" s="194" t="s">
        <v>365</v>
      </c>
      <c r="O141" s="152" t="s">
        <v>166</v>
      </c>
      <c r="P141" s="183" t="s">
        <v>125</v>
      </c>
      <c r="Q141" s="182" t="s">
        <v>122</v>
      </c>
      <c r="R141" s="183" t="s">
        <v>200</v>
      </c>
      <c r="S141" s="183" t="s">
        <v>201</v>
      </c>
      <c r="T141" s="182"/>
      <c r="U141" s="182" t="s">
        <v>398</v>
      </c>
      <c r="V141" s="182" t="s">
        <v>146</v>
      </c>
      <c r="W141" s="193">
        <v>30</v>
      </c>
      <c r="X141" s="193">
        <v>60</v>
      </c>
      <c r="Y141" s="156">
        <v>10</v>
      </c>
      <c r="Z141" s="196" t="s">
        <v>409</v>
      </c>
      <c r="AA141" s="181" t="s">
        <v>138</v>
      </c>
      <c r="AB141" s="185">
        <v>2.4500000000000002</v>
      </c>
      <c r="AC141" s="197">
        <v>609901.93000000005</v>
      </c>
      <c r="AD141" s="185">
        <v>1494259.7285000002</v>
      </c>
      <c r="AE141" s="185">
        <v>1673570.8959200003</v>
      </c>
      <c r="AF141" s="185">
        <v>5</v>
      </c>
      <c r="AG141" s="185">
        <v>609901.93000000005</v>
      </c>
      <c r="AH141" s="185">
        <v>3049509.6500000004</v>
      </c>
      <c r="AI141" s="185">
        <v>3415450.8080000007</v>
      </c>
      <c r="AJ141" s="186">
        <v>0</v>
      </c>
      <c r="AK141" s="186">
        <v>0</v>
      </c>
      <c r="AL141" s="186">
        <v>0</v>
      </c>
      <c r="AM141" s="186">
        <v>0</v>
      </c>
      <c r="AN141" s="186">
        <v>0</v>
      </c>
      <c r="AO141" s="186">
        <v>0</v>
      </c>
      <c r="AP141" s="186">
        <v>0</v>
      </c>
      <c r="AQ141" s="186">
        <v>0</v>
      </c>
      <c r="AR141" s="186">
        <v>0</v>
      </c>
      <c r="AS141" s="186">
        <v>0</v>
      </c>
      <c r="AT141" s="186">
        <v>0</v>
      </c>
      <c r="AU141" s="186">
        <v>0</v>
      </c>
      <c r="AV141" s="186">
        <f t="shared" si="108"/>
        <v>7.45</v>
      </c>
      <c r="AW141" s="185">
        <f t="shared" ref="AW141" si="110">AD141+AH141+AL141+AP141+AT141</f>
        <v>4543769.3785000006</v>
      </c>
      <c r="AX141" s="185">
        <f t="shared" ref="AX141:AX161" si="111">AW141*1.12</f>
        <v>5089021.7039200012</v>
      </c>
      <c r="AY141" s="158" t="s">
        <v>203</v>
      </c>
      <c r="AZ141" s="183"/>
      <c r="BA141" s="183"/>
      <c r="BB141" s="195"/>
      <c r="BC141" s="193" t="s">
        <v>465</v>
      </c>
      <c r="BD141" s="183"/>
      <c r="BE141" s="195"/>
      <c r="BF141" s="195"/>
      <c r="BG141" s="195"/>
      <c r="BH141" s="195"/>
      <c r="BI141" s="195"/>
      <c r="BJ141" s="87"/>
      <c r="BK141" s="32" t="s">
        <v>653</v>
      </c>
    </row>
    <row r="142" spans="1:63" s="164" customFormat="1" ht="12.95" customHeight="1" x14ac:dyDescent="0.25">
      <c r="A142" s="1" t="s">
        <v>162</v>
      </c>
      <c r="B142" s="1" t="s">
        <v>218</v>
      </c>
      <c r="C142" s="148" t="s">
        <v>645</v>
      </c>
      <c r="D142" s="15">
        <v>210023363</v>
      </c>
      <c r="E142" s="15"/>
      <c r="F142" s="15" t="s">
        <v>631</v>
      </c>
      <c r="G142" s="15" t="s">
        <v>632</v>
      </c>
      <c r="H142" s="70" t="s">
        <v>633</v>
      </c>
      <c r="I142" s="15" t="s">
        <v>120</v>
      </c>
      <c r="J142" s="15"/>
      <c r="K142" s="15" t="s">
        <v>196</v>
      </c>
      <c r="L142" s="69" t="s">
        <v>76</v>
      </c>
      <c r="M142" s="69" t="s">
        <v>122</v>
      </c>
      <c r="N142" s="70" t="s">
        <v>634</v>
      </c>
      <c r="O142" s="69" t="s">
        <v>144</v>
      </c>
      <c r="P142" s="70" t="s">
        <v>125</v>
      </c>
      <c r="Q142" s="69" t="s">
        <v>122</v>
      </c>
      <c r="R142" s="70" t="s">
        <v>635</v>
      </c>
      <c r="S142" s="70" t="s">
        <v>201</v>
      </c>
      <c r="T142" s="6"/>
      <c r="U142" s="6" t="s">
        <v>636</v>
      </c>
      <c r="V142" s="6" t="s">
        <v>637</v>
      </c>
      <c r="W142" s="149">
        <v>30</v>
      </c>
      <c r="X142" s="70">
        <v>60</v>
      </c>
      <c r="Y142" s="70">
        <v>10</v>
      </c>
      <c r="Z142" s="39" t="s">
        <v>638</v>
      </c>
      <c r="AA142" s="70" t="s">
        <v>138</v>
      </c>
      <c r="AB142" s="39">
        <v>389</v>
      </c>
      <c r="AC142" s="150">
        <v>33487.129999999997</v>
      </c>
      <c r="AD142" s="150">
        <f>AC142*AB142</f>
        <v>13026493.569999998</v>
      </c>
      <c r="AE142" s="150">
        <f>AD142*1.12</f>
        <v>14589672.7984</v>
      </c>
      <c r="AF142" s="10">
        <v>500</v>
      </c>
      <c r="AG142" s="150">
        <v>33487.129999999997</v>
      </c>
      <c r="AH142" s="150">
        <f t="shared" ref="AH142:AH143" si="112">AG142*AF142</f>
        <v>16743564.999999998</v>
      </c>
      <c r="AI142" s="150">
        <f t="shared" si="107"/>
        <v>18752792.800000001</v>
      </c>
      <c r="AJ142" s="10">
        <v>500</v>
      </c>
      <c r="AK142" s="150">
        <v>33487.129999999997</v>
      </c>
      <c r="AL142" s="150">
        <f t="shared" ref="AL142:AL143" si="113">AK142*AJ142</f>
        <v>16743564.999999998</v>
      </c>
      <c r="AM142" s="150">
        <f t="shared" ref="AM142:AM161" si="114">AL142*1.12</f>
        <v>18752792.800000001</v>
      </c>
      <c r="AN142" s="10">
        <v>500</v>
      </c>
      <c r="AO142" s="150">
        <v>33487.129999999997</v>
      </c>
      <c r="AP142" s="150">
        <f t="shared" ref="AP142:AP143" si="115">AO142*AN142</f>
        <v>16743564.999999998</v>
      </c>
      <c r="AQ142" s="150">
        <f t="shared" ref="AQ142:AQ143" si="116">AP142*1.12</f>
        <v>18752792.800000001</v>
      </c>
      <c r="AR142" s="10">
        <v>500</v>
      </c>
      <c r="AS142" s="150">
        <v>33487.129999999997</v>
      </c>
      <c r="AT142" s="150">
        <f t="shared" ref="AT142:AT143" si="117">AS142*AR142</f>
        <v>16743564.999999998</v>
      </c>
      <c r="AU142" s="150">
        <f t="shared" ref="AU142:AU143" si="118">AT142*1.12</f>
        <v>18752792.800000001</v>
      </c>
      <c r="AV142" s="10">
        <f>AR142+AN142+AJ142+AF142+AB142</f>
        <v>2389</v>
      </c>
      <c r="AW142" s="51">
        <f>AT142+AP142+AL142+AH142+AD142</f>
        <v>80000753.569999993</v>
      </c>
      <c r="AX142" s="51">
        <f t="shared" si="111"/>
        <v>89600843.998400003</v>
      </c>
      <c r="AY142" s="69" t="s">
        <v>129</v>
      </c>
      <c r="AZ142" s="15"/>
      <c r="BA142" s="15"/>
      <c r="BB142" s="15"/>
      <c r="BC142" s="15"/>
      <c r="BD142" s="70" t="s">
        <v>639</v>
      </c>
      <c r="BE142" s="15"/>
      <c r="BF142" s="15"/>
      <c r="BG142" s="15"/>
      <c r="BH142" s="15"/>
      <c r="BI142" s="15"/>
      <c r="BJ142" s="27"/>
      <c r="BK142" s="27"/>
    </row>
    <row r="143" spans="1:63" s="164" customFormat="1" ht="12.95" customHeight="1" x14ac:dyDescent="0.25">
      <c r="A143" s="1" t="s">
        <v>162</v>
      </c>
      <c r="B143" s="1" t="s">
        <v>218</v>
      </c>
      <c r="C143" s="148" t="s">
        <v>646</v>
      </c>
      <c r="D143" s="15">
        <v>220016065</v>
      </c>
      <c r="E143" s="15"/>
      <c r="F143" s="15" t="s">
        <v>631</v>
      </c>
      <c r="G143" s="15" t="s">
        <v>632</v>
      </c>
      <c r="H143" s="70" t="s">
        <v>633</v>
      </c>
      <c r="I143" s="15" t="s">
        <v>120</v>
      </c>
      <c r="J143" s="15"/>
      <c r="K143" s="15" t="s">
        <v>196</v>
      </c>
      <c r="L143" s="69" t="s">
        <v>76</v>
      </c>
      <c r="M143" s="69" t="s">
        <v>122</v>
      </c>
      <c r="N143" s="70" t="s">
        <v>634</v>
      </c>
      <c r="O143" s="69" t="s">
        <v>144</v>
      </c>
      <c r="P143" s="70" t="s">
        <v>125</v>
      </c>
      <c r="Q143" s="69" t="s">
        <v>122</v>
      </c>
      <c r="R143" s="70" t="s">
        <v>635</v>
      </c>
      <c r="S143" s="70" t="s">
        <v>201</v>
      </c>
      <c r="T143" s="6"/>
      <c r="U143" s="6" t="s">
        <v>636</v>
      </c>
      <c r="V143" s="6" t="s">
        <v>637</v>
      </c>
      <c r="W143" s="149">
        <v>30</v>
      </c>
      <c r="X143" s="70">
        <v>60</v>
      </c>
      <c r="Y143" s="70">
        <v>10</v>
      </c>
      <c r="Z143" s="39" t="s">
        <v>638</v>
      </c>
      <c r="AA143" s="70" t="s">
        <v>138</v>
      </c>
      <c r="AB143" s="39">
        <v>51</v>
      </c>
      <c r="AC143" s="150">
        <v>33904.99</v>
      </c>
      <c r="AD143" s="150">
        <f>AC143*AB143</f>
        <v>1729154.49</v>
      </c>
      <c r="AE143" s="150">
        <f>AD143*1.12</f>
        <v>1936653.0288000002</v>
      </c>
      <c r="AF143" s="10">
        <v>250</v>
      </c>
      <c r="AG143" s="150">
        <v>33904.99</v>
      </c>
      <c r="AH143" s="150">
        <f t="shared" si="112"/>
        <v>8476247.5</v>
      </c>
      <c r="AI143" s="150">
        <f t="shared" si="107"/>
        <v>9493397.2000000011</v>
      </c>
      <c r="AJ143" s="10">
        <v>250</v>
      </c>
      <c r="AK143" s="150">
        <v>33904.99</v>
      </c>
      <c r="AL143" s="150">
        <f t="shared" si="113"/>
        <v>8476247.5</v>
      </c>
      <c r="AM143" s="150">
        <f t="shared" si="114"/>
        <v>9493397.2000000011</v>
      </c>
      <c r="AN143" s="10">
        <v>250</v>
      </c>
      <c r="AO143" s="150">
        <v>33904.99</v>
      </c>
      <c r="AP143" s="150">
        <f t="shared" si="115"/>
        <v>8476247.5</v>
      </c>
      <c r="AQ143" s="150">
        <f t="shared" si="116"/>
        <v>9493397.2000000011</v>
      </c>
      <c r="AR143" s="10">
        <v>250</v>
      </c>
      <c r="AS143" s="150">
        <v>33904.99</v>
      </c>
      <c r="AT143" s="150">
        <f t="shared" si="117"/>
        <v>8476247.5</v>
      </c>
      <c r="AU143" s="150">
        <f t="shared" si="118"/>
        <v>9493397.2000000011</v>
      </c>
      <c r="AV143" s="10">
        <f>AR143+AN143+AJ143+AF143+AB143</f>
        <v>1051</v>
      </c>
      <c r="AW143" s="51">
        <v>0</v>
      </c>
      <c r="AX143" s="51">
        <f t="shared" si="111"/>
        <v>0</v>
      </c>
      <c r="AY143" s="69" t="s">
        <v>129</v>
      </c>
      <c r="AZ143" s="15"/>
      <c r="BA143" s="15"/>
      <c r="BB143" s="15"/>
      <c r="BC143" s="15"/>
      <c r="BD143" s="70" t="s">
        <v>640</v>
      </c>
      <c r="BE143" s="15"/>
      <c r="BF143" s="15"/>
      <c r="BG143" s="15"/>
      <c r="BH143" s="15"/>
      <c r="BI143" s="15"/>
      <c r="BJ143" s="27"/>
      <c r="BK143" s="27" t="s">
        <v>838</v>
      </c>
    </row>
    <row r="144" spans="1:63" s="187" customFormat="1" ht="12.75" customHeight="1" x14ac:dyDescent="0.25">
      <c r="A144" s="152" t="s">
        <v>162</v>
      </c>
      <c r="B144" s="152">
        <v>210013579</v>
      </c>
      <c r="C144" s="178" t="s">
        <v>742</v>
      </c>
      <c r="D144" s="152"/>
      <c r="E144" s="152"/>
      <c r="F144" s="155" t="s">
        <v>690</v>
      </c>
      <c r="G144" s="198" t="s">
        <v>691</v>
      </c>
      <c r="H144" s="198" t="s">
        <v>692</v>
      </c>
      <c r="I144" s="158" t="s">
        <v>120</v>
      </c>
      <c r="J144" s="152" t="s">
        <v>693</v>
      </c>
      <c r="K144" s="152" t="s">
        <v>196</v>
      </c>
      <c r="L144" s="155" t="s">
        <v>76</v>
      </c>
      <c r="M144" s="181" t="s">
        <v>197</v>
      </c>
      <c r="N144" s="155" t="s">
        <v>365</v>
      </c>
      <c r="O144" s="152" t="s">
        <v>694</v>
      </c>
      <c r="P144" s="152" t="s">
        <v>125</v>
      </c>
      <c r="Q144" s="193" t="s">
        <v>122</v>
      </c>
      <c r="R144" s="155" t="s">
        <v>635</v>
      </c>
      <c r="S144" s="152" t="s">
        <v>201</v>
      </c>
      <c r="T144" s="155"/>
      <c r="U144" s="152" t="s">
        <v>695</v>
      </c>
      <c r="V144" s="155" t="s">
        <v>696</v>
      </c>
      <c r="W144" s="156">
        <v>30</v>
      </c>
      <c r="X144" s="156">
        <v>60</v>
      </c>
      <c r="Y144" s="156">
        <v>10</v>
      </c>
      <c r="Z144" s="152" t="s">
        <v>697</v>
      </c>
      <c r="AA144" s="158" t="s">
        <v>138</v>
      </c>
      <c r="AB144" s="186"/>
      <c r="AC144" s="186"/>
      <c r="AD144" s="186"/>
      <c r="AE144" s="186"/>
      <c r="AF144" s="186">
        <v>133.55000000000001</v>
      </c>
      <c r="AG144" s="186">
        <v>1828124.97</v>
      </c>
      <c r="AH144" s="186">
        <f t="shared" ref="AH144:AH161" si="119">AF144*AG144</f>
        <v>244146089.74350002</v>
      </c>
      <c r="AI144" s="186">
        <f t="shared" si="107"/>
        <v>273443620.51272005</v>
      </c>
      <c r="AJ144" s="186">
        <v>133.82</v>
      </c>
      <c r="AK144" s="186">
        <v>1828124.97</v>
      </c>
      <c r="AL144" s="186">
        <f t="shared" ref="AL144:AL161" si="120">AJ144*AK144</f>
        <v>244639683.48539999</v>
      </c>
      <c r="AM144" s="186">
        <f t="shared" si="114"/>
        <v>273996445.50364804</v>
      </c>
      <c r="AN144" s="186"/>
      <c r="AO144" s="186"/>
      <c r="AP144" s="186"/>
      <c r="AQ144" s="186"/>
      <c r="AR144" s="186"/>
      <c r="AS144" s="186"/>
      <c r="AT144" s="186"/>
      <c r="AU144" s="186"/>
      <c r="AV144" s="186">
        <f>AB144+AF144+AJ144+AN144+AR144</f>
        <v>267.37</v>
      </c>
      <c r="AW144" s="185">
        <v>0</v>
      </c>
      <c r="AX144" s="185">
        <f t="shared" si="111"/>
        <v>0</v>
      </c>
      <c r="AY144" s="158" t="s">
        <v>203</v>
      </c>
      <c r="AZ144" s="155"/>
      <c r="BA144" s="155"/>
      <c r="BB144" s="152"/>
      <c r="BC144" s="152" t="s">
        <v>698</v>
      </c>
      <c r="BD144" s="152"/>
      <c r="BE144" s="152"/>
      <c r="BF144" s="152"/>
      <c r="BG144" s="158"/>
      <c r="BH144" s="158"/>
      <c r="BI144" s="158"/>
      <c r="BJ144" s="32"/>
      <c r="BK144" s="32"/>
    </row>
    <row r="145" spans="1:63" s="187" customFormat="1" ht="12.95" customHeight="1" x14ac:dyDescent="0.25">
      <c r="A145" s="152" t="s">
        <v>162</v>
      </c>
      <c r="B145" s="152">
        <v>210013579</v>
      </c>
      <c r="C145" s="178" t="s">
        <v>817</v>
      </c>
      <c r="D145" s="152"/>
      <c r="E145" s="152"/>
      <c r="F145" s="155" t="s">
        <v>690</v>
      </c>
      <c r="G145" s="198" t="s">
        <v>691</v>
      </c>
      <c r="H145" s="198" t="s">
        <v>692</v>
      </c>
      <c r="I145" s="158" t="s">
        <v>120</v>
      </c>
      <c r="J145" s="152" t="s">
        <v>693</v>
      </c>
      <c r="K145" s="152" t="s">
        <v>196</v>
      </c>
      <c r="L145" s="155" t="s">
        <v>76</v>
      </c>
      <c r="M145" s="181" t="s">
        <v>197</v>
      </c>
      <c r="N145" s="155" t="s">
        <v>365</v>
      </c>
      <c r="O145" s="245" t="s">
        <v>806</v>
      </c>
      <c r="P145" s="152" t="s">
        <v>125</v>
      </c>
      <c r="Q145" s="193" t="s">
        <v>122</v>
      </c>
      <c r="R145" s="155" t="s">
        <v>635</v>
      </c>
      <c r="S145" s="152" t="s">
        <v>201</v>
      </c>
      <c r="T145" s="155"/>
      <c r="U145" s="152" t="s">
        <v>695</v>
      </c>
      <c r="V145" s="155" t="s">
        <v>696</v>
      </c>
      <c r="W145" s="156">
        <v>30</v>
      </c>
      <c r="X145" s="156">
        <v>60</v>
      </c>
      <c r="Y145" s="156">
        <v>10</v>
      </c>
      <c r="Z145" s="152" t="s">
        <v>697</v>
      </c>
      <c r="AA145" s="158" t="s">
        <v>138</v>
      </c>
      <c r="AB145" s="186"/>
      <c r="AC145" s="186"/>
      <c r="AD145" s="186"/>
      <c r="AE145" s="186"/>
      <c r="AF145" s="186">
        <v>133.55000000000001</v>
      </c>
      <c r="AG145" s="186">
        <v>1828124.97</v>
      </c>
      <c r="AH145" s="186">
        <f t="shared" si="119"/>
        <v>244146089.74350002</v>
      </c>
      <c r="AI145" s="186">
        <f t="shared" si="107"/>
        <v>273443620.51272005</v>
      </c>
      <c r="AJ145" s="186">
        <v>133.82</v>
      </c>
      <c r="AK145" s="186">
        <v>1828124.97</v>
      </c>
      <c r="AL145" s="186">
        <f t="shared" si="120"/>
        <v>244639683.48539999</v>
      </c>
      <c r="AM145" s="186">
        <f t="shared" si="114"/>
        <v>273996445.50364804</v>
      </c>
      <c r="AN145" s="186"/>
      <c r="AO145" s="186"/>
      <c r="AP145" s="186"/>
      <c r="AQ145" s="186"/>
      <c r="AR145" s="186"/>
      <c r="AS145" s="186"/>
      <c r="AT145" s="186"/>
      <c r="AU145" s="186"/>
      <c r="AV145" s="186">
        <f>AB145+AF145+AJ145+AN145+AR145</f>
        <v>267.37</v>
      </c>
      <c r="AW145" s="185">
        <f t="shared" ref="AW145:AW161" si="121">AD145+AH145+AL145+AP145+AT145</f>
        <v>488785773.22890002</v>
      </c>
      <c r="AX145" s="185">
        <f t="shared" si="111"/>
        <v>547440066.01636803</v>
      </c>
      <c r="AY145" s="158" t="s">
        <v>203</v>
      </c>
      <c r="AZ145" s="155"/>
      <c r="BA145" s="155"/>
      <c r="BB145" s="152"/>
      <c r="BC145" s="152" t="s">
        <v>698</v>
      </c>
      <c r="BD145" s="152"/>
      <c r="BE145" s="152"/>
      <c r="BF145" s="152"/>
      <c r="BG145" s="158"/>
      <c r="BH145" s="158"/>
      <c r="BI145" s="158"/>
      <c r="BJ145" s="271"/>
      <c r="BK145" s="32">
        <v>14</v>
      </c>
    </row>
    <row r="146" spans="1:63" s="187" customFormat="1" ht="12.95" customHeight="1" x14ac:dyDescent="0.25">
      <c r="A146" s="152" t="s">
        <v>162</v>
      </c>
      <c r="B146" s="152">
        <v>210017794</v>
      </c>
      <c r="C146" s="178" t="s">
        <v>743</v>
      </c>
      <c r="D146" s="152"/>
      <c r="E146" s="152"/>
      <c r="F146" s="155" t="s">
        <v>690</v>
      </c>
      <c r="G146" s="198" t="s">
        <v>691</v>
      </c>
      <c r="H146" s="198" t="s">
        <v>692</v>
      </c>
      <c r="I146" s="158" t="s">
        <v>120</v>
      </c>
      <c r="J146" s="152" t="s">
        <v>693</v>
      </c>
      <c r="K146" s="152" t="s">
        <v>196</v>
      </c>
      <c r="L146" s="155" t="s">
        <v>76</v>
      </c>
      <c r="M146" s="181" t="s">
        <v>197</v>
      </c>
      <c r="N146" s="155" t="s">
        <v>365</v>
      </c>
      <c r="O146" s="152" t="s">
        <v>694</v>
      </c>
      <c r="P146" s="152" t="s">
        <v>125</v>
      </c>
      <c r="Q146" s="193" t="s">
        <v>122</v>
      </c>
      <c r="R146" s="155" t="s">
        <v>635</v>
      </c>
      <c r="S146" s="152" t="s">
        <v>201</v>
      </c>
      <c r="T146" s="155"/>
      <c r="U146" s="152" t="s">
        <v>695</v>
      </c>
      <c r="V146" s="155" t="s">
        <v>696</v>
      </c>
      <c r="W146" s="156">
        <v>30</v>
      </c>
      <c r="X146" s="156">
        <v>60</v>
      </c>
      <c r="Y146" s="156">
        <v>10</v>
      </c>
      <c r="Z146" s="152" t="s">
        <v>697</v>
      </c>
      <c r="AA146" s="158" t="s">
        <v>138</v>
      </c>
      <c r="AB146" s="186"/>
      <c r="AC146" s="186"/>
      <c r="AD146" s="186"/>
      <c r="AE146" s="186"/>
      <c r="AF146" s="186">
        <v>105.54</v>
      </c>
      <c r="AG146" s="186">
        <v>2182950</v>
      </c>
      <c r="AH146" s="186">
        <f t="shared" si="119"/>
        <v>230388543</v>
      </c>
      <c r="AI146" s="186">
        <f t="shared" si="107"/>
        <v>258035168.16000003</v>
      </c>
      <c r="AJ146" s="186">
        <v>105.14</v>
      </c>
      <c r="AK146" s="186">
        <v>2182950</v>
      </c>
      <c r="AL146" s="186">
        <f t="shared" si="120"/>
        <v>229515363</v>
      </c>
      <c r="AM146" s="186">
        <f t="shared" si="114"/>
        <v>257057206.56000003</v>
      </c>
      <c r="AN146" s="186"/>
      <c r="AO146" s="186"/>
      <c r="AP146" s="186"/>
      <c r="AQ146" s="186"/>
      <c r="AR146" s="186"/>
      <c r="AS146" s="186"/>
      <c r="AT146" s="186"/>
      <c r="AU146" s="186"/>
      <c r="AV146" s="186">
        <f t="shared" ref="AV146:AV161" si="122">AB146+AF146+AJ146+AN146+AR146</f>
        <v>210.68</v>
      </c>
      <c r="AW146" s="185">
        <v>0</v>
      </c>
      <c r="AX146" s="185">
        <f t="shared" si="111"/>
        <v>0</v>
      </c>
      <c r="AY146" s="158" t="s">
        <v>203</v>
      </c>
      <c r="AZ146" s="155"/>
      <c r="BA146" s="155"/>
      <c r="BB146" s="152"/>
      <c r="BC146" s="152" t="s">
        <v>699</v>
      </c>
      <c r="BD146" s="152"/>
      <c r="BE146" s="152"/>
      <c r="BF146" s="152"/>
      <c r="BG146" s="158"/>
      <c r="BH146" s="158"/>
      <c r="BI146" s="158"/>
      <c r="BJ146" s="32"/>
      <c r="BK146" s="32"/>
    </row>
    <row r="147" spans="1:63" s="187" customFormat="1" ht="12.95" customHeight="1" x14ac:dyDescent="0.25">
      <c r="A147" s="152" t="s">
        <v>162</v>
      </c>
      <c r="B147" s="152">
        <v>210017794</v>
      </c>
      <c r="C147" s="178" t="s">
        <v>818</v>
      </c>
      <c r="D147" s="152"/>
      <c r="E147" s="152"/>
      <c r="F147" s="155" t="s">
        <v>690</v>
      </c>
      <c r="G147" s="198" t="s">
        <v>691</v>
      </c>
      <c r="H147" s="198" t="s">
        <v>692</v>
      </c>
      <c r="I147" s="158" t="s">
        <v>120</v>
      </c>
      <c r="J147" s="152" t="s">
        <v>693</v>
      </c>
      <c r="K147" s="152" t="s">
        <v>196</v>
      </c>
      <c r="L147" s="155" t="s">
        <v>76</v>
      </c>
      <c r="M147" s="181" t="s">
        <v>197</v>
      </c>
      <c r="N147" s="155" t="s">
        <v>365</v>
      </c>
      <c r="O147" s="245" t="s">
        <v>806</v>
      </c>
      <c r="P147" s="152" t="s">
        <v>125</v>
      </c>
      <c r="Q147" s="193" t="s">
        <v>122</v>
      </c>
      <c r="R147" s="155" t="s">
        <v>635</v>
      </c>
      <c r="S147" s="152" t="s">
        <v>201</v>
      </c>
      <c r="T147" s="155"/>
      <c r="U147" s="152" t="s">
        <v>695</v>
      </c>
      <c r="V147" s="155" t="s">
        <v>696</v>
      </c>
      <c r="W147" s="156">
        <v>30</v>
      </c>
      <c r="X147" s="156">
        <v>60</v>
      </c>
      <c r="Y147" s="156">
        <v>10</v>
      </c>
      <c r="Z147" s="152" t="s">
        <v>697</v>
      </c>
      <c r="AA147" s="158" t="s">
        <v>138</v>
      </c>
      <c r="AB147" s="186"/>
      <c r="AC147" s="186"/>
      <c r="AD147" s="186"/>
      <c r="AE147" s="186"/>
      <c r="AF147" s="186">
        <v>105.54</v>
      </c>
      <c r="AG147" s="186">
        <v>2182950</v>
      </c>
      <c r="AH147" s="186">
        <f t="shared" si="119"/>
        <v>230388543</v>
      </c>
      <c r="AI147" s="186">
        <f t="shared" si="107"/>
        <v>258035168.16000003</v>
      </c>
      <c r="AJ147" s="186">
        <v>105.14</v>
      </c>
      <c r="AK147" s="186">
        <v>2182950</v>
      </c>
      <c r="AL147" s="186">
        <f t="shared" si="120"/>
        <v>229515363</v>
      </c>
      <c r="AM147" s="186">
        <f t="shared" si="114"/>
        <v>257057206.56000003</v>
      </c>
      <c r="AN147" s="186"/>
      <c r="AO147" s="186"/>
      <c r="AP147" s="186"/>
      <c r="AQ147" s="186"/>
      <c r="AR147" s="186"/>
      <c r="AS147" s="186"/>
      <c r="AT147" s="186"/>
      <c r="AU147" s="186"/>
      <c r="AV147" s="186">
        <f t="shared" si="122"/>
        <v>210.68</v>
      </c>
      <c r="AW147" s="185">
        <f t="shared" si="121"/>
        <v>459903906</v>
      </c>
      <c r="AX147" s="185">
        <f t="shared" si="111"/>
        <v>515092374.72000003</v>
      </c>
      <c r="AY147" s="158" t="s">
        <v>203</v>
      </c>
      <c r="AZ147" s="155"/>
      <c r="BA147" s="155"/>
      <c r="BB147" s="152"/>
      <c r="BC147" s="152" t="s">
        <v>699</v>
      </c>
      <c r="BD147" s="152"/>
      <c r="BE147" s="152"/>
      <c r="BF147" s="152"/>
      <c r="BG147" s="158"/>
      <c r="BH147" s="158"/>
      <c r="BI147" s="158"/>
      <c r="BJ147" s="271"/>
      <c r="BK147" s="32">
        <v>14</v>
      </c>
    </row>
    <row r="148" spans="1:63" s="187" customFormat="1" ht="12.95" customHeight="1" x14ac:dyDescent="0.25">
      <c r="A148" s="152" t="s">
        <v>162</v>
      </c>
      <c r="B148" s="152">
        <v>210017795</v>
      </c>
      <c r="C148" s="178" t="s">
        <v>744</v>
      </c>
      <c r="D148" s="152"/>
      <c r="E148" s="152"/>
      <c r="F148" s="155" t="s">
        <v>690</v>
      </c>
      <c r="G148" s="198" t="s">
        <v>691</v>
      </c>
      <c r="H148" s="198" t="s">
        <v>692</v>
      </c>
      <c r="I148" s="158" t="s">
        <v>120</v>
      </c>
      <c r="J148" s="152" t="s">
        <v>693</v>
      </c>
      <c r="K148" s="152" t="s">
        <v>196</v>
      </c>
      <c r="L148" s="155" t="s">
        <v>76</v>
      </c>
      <c r="M148" s="181" t="s">
        <v>197</v>
      </c>
      <c r="N148" s="155" t="s">
        <v>365</v>
      </c>
      <c r="O148" s="152" t="s">
        <v>694</v>
      </c>
      <c r="P148" s="152" t="s">
        <v>125</v>
      </c>
      <c r="Q148" s="193" t="s">
        <v>122</v>
      </c>
      <c r="R148" s="155" t="s">
        <v>635</v>
      </c>
      <c r="S148" s="152" t="s">
        <v>201</v>
      </c>
      <c r="T148" s="155"/>
      <c r="U148" s="152" t="s">
        <v>695</v>
      </c>
      <c r="V148" s="155" t="s">
        <v>696</v>
      </c>
      <c r="W148" s="156">
        <v>30</v>
      </c>
      <c r="X148" s="156">
        <v>60</v>
      </c>
      <c r="Y148" s="156">
        <v>10</v>
      </c>
      <c r="Z148" s="152" t="s">
        <v>697</v>
      </c>
      <c r="AA148" s="158" t="s">
        <v>138</v>
      </c>
      <c r="AB148" s="186"/>
      <c r="AC148" s="186"/>
      <c r="AD148" s="186"/>
      <c r="AE148" s="186"/>
      <c r="AF148" s="186">
        <v>12.63</v>
      </c>
      <c r="AG148" s="186">
        <v>2182950</v>
      </c>
      <c r="AH148" s="186">
        <f t="shared" si="119"/>
        <v>27570658.5</v>
      </c>
      <c r="AI148" s="186">
        <f t="shared" si="107"/>
        <v>30879137.520000003</v>
      </c>
      <c r="AJ148" s="186">
        <v>12.38</v>
      </c>
      <c r="AK148" s="186">
        <v>2182950</v>
      </c>
      <c r="AL148" s="186">
        <f t="shared" si="120"/>
        <v>27024921</v>
      </c>
      <c r="AM148" s="186">
        <f t="shared" si="114"/>
        <v>30267911.520000003</v>
      </c>
      <c r="AN148" s="186"/>
      <c r="AO148" s="186"/>
      <c r="AP148" s="186"/>
      <c r="AQ148" s="186"/>
      <c r="AR148" s="186"/>
      <c r="AS148" s="186"/>
      <c r="AT148" s="186"/>
      <c r="AU148" s="186"/>
      <c r="AV148" s="186">
        <f t="shared" si="122"/>
        <v>25.01</v>
      </c>
      <c r="AW148" s="185">
        <v>0</v>
      </c>
      <c r="AX148" s="185">
        <f t="shared" si="111"/>
        <v>0</v>
      </c>
      <c r="AY148" s="158" t="s">
        <v>203</v>
      </c>
      <c r="AZ148" s="155"/>
      <c r="BA148" s="155"/>
      <c r="BB148" s="152"/>
      <c r="BC148" s="152" t="s">
        <v>700</v>
      </c>
      <c r="BD148" s="152"/>
      <c r="BE148" s="152"/>
      <c r="BF148" s="152"/>
      <c r="BG148" s="158"/>
      <c r="BH148" s="158"/>
      <c r="BI148" s="158"/>
      <c r="BJ148" s="32"/>
      <c r="BK148" s="32"/>
    </row>
    <row r="149" spans="1:63" s="187" customFormat="1" ht="12.95" customHeight="1" x14ac:dyDescent="0.25">
      <c r="A149" s="152" t="s">
        <v>162</v>
      </c>
      <c r="B149" s="152">
        <v>210017795</v>
      </c>
      <c r="C149" s="178" t="s">
        <v>819</v>
      </c>
      <c r="D149" s="152"/>
      <c r="E149" s="152"/>
      <c r="F149" s="155" t="s">
        <v>690</v>
      </c>
      <c r="G149" s="198" t="s">
        <v>691</v>
      </c>
      <c r="H149" s="198" t="s">
        <v>692</v>
      </c>
      <c r="I149" s="158" t="s">
        <v>120</v>
      </c>
      <c r="J149" s="152" t="s">
        <v>693</v>
      </c>
      <c r="K149" s="152" t="s">
        <v>196</v>
      </c>
      <c r="L149" s="155" t="s">
        <v>76</v>
      </c>
      <c r="M149" s="181" t="s">
        <v>197</v>
      </c>
      <c r="N149" s="155" t="s">
        <v>365</v>
      </c>
      <c r="O149" s="245" t="s">
        <v>806</v>
      </c>
      <c r="P149" s="152" t="s">
        <v>125</v>
      </c>
      <c r="Q149" s="193" t="s">
        <v>122</v>
      </c>
      <c r="R149" s="155" t="s">
        <v>635</v>
      </c>
      <c r="S149" s="152" t="s">
        <v>201</v>
      </c>
      <c r="T149" s="155"/>
      <c r="U149" s="152" t="s">
        <v>695</v>
      </c>
      <c r="V149" s="155" t="s">
        <v>696</v>
      </c>
      <c r="W149" s="156">
        <v>30</v>
      </c>
      <c r="X149" s="156">
        <v>60</v>
      </c>
      <c r="Y149" s="156">
        <v>10</v>
      </c>
      <c r="Z149" s="152" t="s">
        <v>697</v>
      </c>
      <c r="AA149" s="158" t="s">
        <v>138</v>
      </c>
      <c r="AB149" s="186"/>
      <c r="AC149" s="186"/>
      <c r="AD149" s="186"/>
      <c r="AE149" s="186"/>
      <c r="AF149" s="186">
        <v>12.63</v>
      </c>
      <c r="AG149" s="186">
        <v>2182950</v>
      </c>
      <c r="AH149" s="186">
        <f t="shared" si="119"/>
        <v>27570658.5</v>
      </c>
      <c r="AI149" s="186">
        <f t="shared" si="107"/>
        <v>30879137.520000003</v>
      </c>
      <c r="AJ149" s="186">
        <v>12.38</v>
      </c>
      <c r="AK149" s="186">
        <v>2182950</v>
      </c>
      <c r="AL149" s="186">
        <f t="shared" si="120"/>
        <v>27024921</v>
      </c>
      <c r="AM149" s="186">
        <f t="shared" si="114"/>
        <v>30267911.520000003</v>
      </c>
      <c r="AN149" s="186"/>
      <c r="AO149" s="186"/>
      <c r="AP149" s="186"/>
      <c r="AQ149" s="186"/>
      <c r="AR149" s="186"/>
      <c r="AS149" s="186"/>
      <c r="AT149" s="186"/>
      <c r="AU149" s="186"/>
      <c r="AV149" s="186">
        <f t="shared" si="122"/>
        <v>25.01</v>
      </c>
      <c r="AW149" s="185">
        <f t="shared" si="121"/>
        <v>54595579.5</v>
      </c>
      <c r="AX149" s="185">
        <f t="shared" si="111"/>
        <v>61147049.040000007</v>
      </c>
      <c r="AY149" s="158" t="s">
        <v>203</v>
      </c>
      <c r="AZ149" s="155"/>
      <c r="BA149" s="155"/>
      <c r="BB149" s="152"/>
      <c r="BC149" s="152" t="s">
        <v>700</v>
      </c>
      <c r="BD149" s="152"/>
      <c r="BE149" s="152"/>
      <c r="BF149" s="152"/>
      <c r="BG149" s="158"/>
      <c r="BH149" s="158"/>
      <c r="BI149" s="158"/>
      <c r="BJ149" s="271"/>
      <c r="BK149" s="32">
        <v>14</v>
      </c>
    </row>
    <row r="150" spans="1:63" s="187" customFormat="1" ht="12.95" customHeight="1" x14ac:dyDescent="0.25">
      <c r="A150" s="152" t="s">
        <v>162</v>
      </c>
      <c r="B150" s="152">
        <v>210022792</v>
      </c>
      <c r="C150" s="178" t="s">
        <v>745</v>
      </c>
      <c r="D150" s="152"/>
      <c r="E150" s="152"/>
      <c r="F150" s="155" t="s">
        <v>690</v>
      </c>
      <c r="G150" s="198" t="s">
        <v>691</v>
      </c>
      <c r="H150" s="198" t="s">
        <v>692</v>
      </c>
      <c r="I150" s="158" t="s">
        <v>120</v>
      </c>
      <c r="J150" s="152" t="s">
        <v>693</v>
      </c>
      <c r="K150" s="152" t="s">
        <v>196</v>
      </c>
      <c r="L150" s="155" t="s">
        <v>76</v>
      </c>
      <c r="M150" s="181" t="s">
        <v>197</v>
      </c>
      <c r="N150" s="155" t="s">
        <v>365</v>
      </c>
      <c r="O150" s="152" t="s">
        <v>694</v>
      </c>
      <c r="P150" s="152" t="s">
        <v>125</v>
      </c>
      <c r="Q150" s="193" t="s">
        <v>122</v>
      </c>
      <c r="R150" s="155" t="s">
        <v>635</v>
      </c>
      <c r="S150" s="152" t="s">
        <v>201</v>
      </c>
      <c r="T150" s="155"/>
      <c r="U150" s="152" t="s">
        <v>695</v>
      </c>
      <c r="V150" s="155" t="s">
        <v>696</v>
      </c>
      <c r="W150" s="156">
        <v>30</v>
      </c>
      <c r="X150" s="156">
        <v>60</v>
      </c>
      <c r="Y150" s="156">
        <v>10</v>
      </c>
      <c r="Z150" s="152" t="s">
        <v>697</v>
      </c>
      <c r="AA150" s="158" t="s">
        <v>138</v>
      </c>
      <c r="AB150" s="186"/>
      <c r="AC150" s="186"/>
      <c r="AD150" s="186"/>
      <c r="AE150" s="186"/>
      <c r="AF150" s="186">
        <v>26.33</v>
      </c>
      <c r="AG150" s="186">
        <v>1984500</v>
      </c>
      <c r="AH150" s="186">
        <f t="shared" si="119"/>
        <v>52251885</v>
      </c>
      <c r="AI150" s="186">
        <f t="shared" si="107"/>
        <v>58522111.200000003</v>
      </c>
      <c r="AJ150" s="186">
        <v>26.33</v>
      </c>
      <c r="AK150" s="186">
        <v>1984500</v>
      </c>
      <c r="AL150" s="186">
        <f t="shared" si="120"/>
        <v>52251885</v>
      </c>
      <c r="AM150" s="186">
        <f t="shared" si="114"/>
        <v>58522111.200000003</v>
      </c>
      <c r="AN150" s="186"/>
      <c r="AO150" s="186"/>
      <c r="AP150" s="186"/>
      <c r="AQ150" s="186"/>
      <c r="AR150" s="186"/>
      <c r="AS150" s="186"/>
      <c r="AT150" s="186"/>
      <c r="AU150" s="186"/>
      <c r="AV150" s="186">
        <f t="shared" si="122"/>
        <v>52.66</v>
      </c>
      <c r="AW150" s="185">
        <v>0</v>
      </c>
      <c r="AX150" s="185">
        <f t="shared" si="111"/>
        <v>0</v>
      </c>
      <c r="AY150" s="158" t="s">
        <v>203</v>
      </c>
      <c r="AZ150" s="155"/>
      <c r="BA150" s="155"/>
      <c r="BB150" s="152"/>
      <c r="BC150" s="152" t="s">
        <v>701</v>
      </c>
      <c r="BD150" s="152"/>
      <c r="BE150" s="152"/>
      <c r="BF150" s="152"/>
      <c r="BG150" s="158"/>
      <c r="BH150" s="158"/>
      <c r="BI150" s="158"/>
      <c r="BJ150" s="32"/>
      <c r="BK150" s="32"/>
    </row>
    <row r="151" spans="1:63" s="187" customFormat="1" ht="12.95" customHeight="1" x14ac:dyDescent="0.25">
      <c r="A151" s="152" t="s">
        <v>162</v>
      </c>
      <c r="B151" s="152">
        <v>210022792</v>
      </c>
      <c r="C151" s="178" t="s">
        <v>820</v>
      </c>
      <c r="D151" s="152"/>
      <c r="E151" s="152"/>
      <c r="F151" s="155" t="s">
        <v>690</v>
      </c>
      <c r="G151" s="198" t="s">
        <v>691</v>
      </c>
      <c r="H151" s="198" t="s">
        <v>692</v>
      </c>
      <c r="I151" s="158" t="s">
        <v>120</v>
      </c>
      <c r="J151" s="152" t="s">
        <v>693</v>
      </c>
      <c r="K151" s="152" t="s">
        <v>196</v>
      </c>
      <c r="L151" s="155" t="s">
        <v>76</v>
      </c>
      <c r="M151" s="181" t="s">
        <v>197</v>
      </c>
      <c r="N151" s="155" t="s">
        <v>365</v>
      </c>
      <c r="O151" s="245" t="s">
        <v>806</v>
      </c>
      <c r="P151" s="152" t="s">
        <v>125</v>
      </c>
      <c r="Q151" s="193" t="s">
        <v>122</v>
      </c>
      <c r="R151" s="155" t="s">
        <v>635</v>
      </c>
      <c r="S151" s="152" t="s">
        <v>201</v>
      </c>
      <c r="T151" s="155"/>
      <c r="U151" s="152" t="s">
        <v>695</v>
      </c>
      <c r="V151" s="155" t="s">
        <v>696</v>
      </c>
      <c r="W151" s="156">
        <v>30</v>
      </c>
      <c r="X151" s="156">
        <v>60</v>
      </c>
      <c r="Y151" s="156">
        <v>10</v>
      </c>
      <c r="Z151" s="152" t="s">
        <v>697</v>
      </c>
      <c r="AA151" s="158" t="s">
        <v>138</v>
      </c>
      <c r="AB151" s="186"/>
      <c r="AC151" s="186"/>
      <c r="AD151" s="186"/>
      <c r="AE151" s="186"/>
      <c r="AF151" s="186">
        <v>26.33</v>
      </c>
      <c r="AG151" s="186">
        <v>1984500</v>
      </c>
      <c r="AH151" s="186">
        <f t="shared" si="119"/>
        <v>52251885</v>
      </c>
      <c r="AI151" s="186">
        <f t="shared" si="107"/>
        <v>58522111.200000003</v>
      </c>
      <c r="AJ151" s="186">
        <v>26.33</v>
      </c>
      <c r="AK151" s="186">
        <v>1984500</v>
      </c>
      <c r="AL151" s="186">
        <f t="shared" si="120"/>
        <v>52251885</v>
      </c>
      <c r="AM151" s="186">
        <f t="shared" si="114"/>
        <v>58522111.200000003</v>
      </c>
      <c r="AN151" s="186"/>
      <c r="AO151" s="186"/>
      <c r="AP151" s="186"/>
      <c r="AQ151" s="186"/>
      <c r="AR151" s="186"/>
      <c r="AS151" s="186"/>
      <c r="AT151" s="186"/>
      <c r="AU151" s="186"/>
      <c r="AV151" s="186">
        <f t="shared" si="122"/>
        <v>52.66</v>
      </c>
      <c r="AW151" s="185">
        <f t="shared" si="121"/>
        <v>104503770</v>
      </c>
      <c r="AX151" s="185">
        <f t="shared" si="111"/>
        <v>117044222.40000001</v>
      </c>
      <c r="AY151" s="158" t="s">
        <v>203</v>
      </c>
      <c r="AZ151" s="155"/>
      <c r="BA151" s="155"/>
      <c r="BB151" s="152"/>
      <c r="BC151" s="152" t="s">
        <v>701</v>
      </c>
      <c r="BD151" s="152"/>
      <c r="BE151" s="152"/>
      <c r="BF151" s="152"/>
      <c r="BG151" s="158"/>
      <c r="BH151" s="158"/>
      <c r="BI151" s="158"/>
      <c r="BJ151" s="271"/>
      <c r="BK151" s="32">
        <v>14</v>
      </c>
    </row>
    <row r="152" spans="1:63" s="187" customFormat="1" ht="12.95" customHeight="1" x14ac:dyDescent="0.25">
      <c r="A152" s="152" t="s">
        <v>162</v>
      </c>
      <c r="B152" s="152">
        <v>210024667</v>
      </c>
      <c r="C152" s="178" t="s">
        <v>746</v>
      </c>
      <c r="D152" s="152"/>
      <c r="E152" s="152"/>
      <c r="F152" s="155" t="s">
        <v>690</v>
      </c>
      <c r="G152" s="198" t="s">
        <v>691</v>
      </c>
      <c r="H152" s="198" t="s">
        <v>692</v>
      </c>
      <c r="I152" s="158" t="s">
        <v>120</v>
      </c>
      <c r="J152" s="152" t="s">
        <v>693</v>
      </c>
      <c r="K152" s="152" t="s">
        <v>196</v>
      </c>
      <c r="L152" s="155" t="s">
        <v>76</v>
      </c>
      <c r="M152" s="181" t="s">
        <v>197</v>
      </c>
      <c r="N152" s="155" t="s">
        <v>365</v>
      </c>
      <c r="O152" s="152" t="s">
        <v>694</v>
      </c>
      <c r="P152" s="152" t="s">
        <v>125</v>
      </c>
      <c r="Q152" s="193" t="s">
        <v>122</v>
      </c>
      <c r="R152" s="155" t="s">
        <v>635</v>
      </c>
      <c r="S152" s="152" t="s">
        <v>201</v>
      </c>
      <c r="T152" s="155"/>
      <c r="U152" s="152" t="s">
        <v>695</v>
      </c>
      <c r="V152" s="155" t="s">
        <v>696</v>
      </c>
      <c r="W152" s="156">
        <v>30</v>
      </c>
      <c r="X152" s="156">
        <v>60</v>
      </c>
      <c r="Y152" s="156">
        <v>10</v>
      </c>
      <c r="Z152" s="152" t="s">
        <v>697</v>
      </c>
      <c r="AA152" s="158" t="s">
        <v>138</v>
      </c>
      <c r="AB152" s="186"/>
      <c r="AC152" s="186"/>
      <c r="AD152" s="186"/>
      <c r="AE152" s="186"/>
      <c r="AF152" s="186">
        <v>7</v>
      </c>
      <c r="AG152" s="186">
        <v>2310000</v>
      </c>
      <c r="AH152" s="186">
        <f t="shared" si="119"/>
        <v>16170000</v>
      </c>
      <c r="AI152" s="186">
        <f t="shared" si="107"/>
        <v>18110400</v>
      </c>
      <c r="AJ152" s="186">
        <v>6.73</v>
      </c>
      <c r="AK152" s="186">
        <v>2310000</v>
      </c>
      <c r="AL152" s="186">
        <f t="shared" si="120"/>
        <v>15546300.000000002</v>
      </c>
      <c r="AM152" s="186">
        <f t="shared" si="114"/>
        <v>17411856.000000004</v>
      </c>
      <c r="AN152" s="186"/>
      <c r="AO152" s="186"/>
      <c r="AP152" s="186"/>
      <c r="AQ152" s="186"/>
      <c r="AR152" s="186"/>
      <c r="AS152" s="186"/>
      <c r="AT152" s="186"/>
      <c r="AU152" s="186"/>
      <c r="AV152" s="186">
        <f t="shared" si="122"/>
        <v>13.73</v>
      </c>
      <c r="AW152" s="185">
        <v>0</v>
      </c>
      <c r="AX152" s="185">
        <f t="shared" si="111"/>
        <v>0</v>
      </c>
      <c r="AY152" s="158" t="s">
        <v>203</v>
      </c>
      <c r="AZ152" s="155"/>
      <c r="BA152" s="155"/>
      <c r="BB152" s="152"/>
      <c r="BC152" s="152" t="s">
        <v>702</v>
      </c>
      <c r="BD152" s="152"/>
      <c r="BE152" s="152"/>
      <c r="BF152" s="152"/>
      <c r="BG152" s="158"/>
      <c r="BH152" s="158"/>
      <c r="BI152" s="158"/>
      <c r="BJ152" s="32"/>
      <c r="BK152" s="32"/>
    </row>
    <row r="153" spans="1:63" s="187" customFormat="1" ht="12.95" customHeight="1" x14ac:dyDescent="0.25">
      <c r="A153" s="152" t="s">
        <v>162</v>
      </c>
      <c r="B153" s="152">
        <v>210024667</v>
      </c>
      <c r="C153" s="178" t="s">
        <v>821</v>
      </c>
      <c r="D153" s="152"/>
      <c r="E153" s="152"/>
      <c r="F153" s="155" t="s">
        <v>690</v>
      </c>
      <c r="G153" s="198" t="s">
        <v>691</v>
      </c>
      <c r="H153" s="198" t="s">
        <v>692</v>
      </c>
      <c r="I153" s="158" t="s">
        <v>120</v>
      </c>
      <c r="J153" s="152" t="s">
        <v>693</v>
      </c>
      <c r="K153" s="152" t="s">
        <v>196</v>
      </c>
      <c r="L153" s="155" t="s">
        <v>76</v>
      </c>
      <c r="M153" s="181" t="s">
        <v>197</v>
      </c>
      <c r="N153" s="155" t="s">
        <v>365</v>
      </c>
      <c r="O153" s="245" t="s">
        <v>806</v>
      </c>
      <c r="P153" s="152" t="s">
        <v>125</v>
      </c>
      <c r="Q153" s="193" t="s">
        <v>122</v>
      </c>
      <c r="R153" s="155" t="s">
        <v>635</v>
      </c>
      <c r="S153" s="152" t="s">
        <v>201</v>
      </c>
      <c r="T153" s="155"/>
      <c r="U153" s="152" t="s">
        <v>695</v>
      </c>
      <c r="V153" s="155" t="s">
        <v>696</v>
      </c>
      <c r="W153" s="156">
        <v>30</v>
      </c>
      <c r="X153" s="156">
        <v>60</v>
      </c>
      <c r="Y153" s="156">
        <v>10</v>
      </c>
      <c r="Z153" s="152" t="s">
        <v>697</v>
      </c>
      <c r="AA153" s="158" t="s">
        <v>138</v>
      </c>
      <c r="AB153" s="186"/>
      <c r="AC153" s="186"/>
      <c r="AD153" s="186"/>
      <c r="AE153" s="186"/>
      <c r="AF153" s="186">
        <v>7</v>
      </c>
      <c r="AG153" s="186">
        <v>2310000</v>
      </c>
      <c r="AH153" s="186">
        <f t="shared" si="119"/>
        <v>16170000</v>
      </c>
      <c r="AI153" s="186">
        <f t="shared" si="107"/>
        <v>18110400</v>
      </c>
      <c r="AJ153" s="186">
        <v>6.73</v>
      </c>
      <c r="AK153" s="186">
        <v>2310000</v>
      </c>
      <c r="AL153" s="186">
        <f t="shared" si="120"/>
        <v>15546300.000000002</v>
      </c>
      <c r="AM153" s="186">
        <f t="shared" si="114"/>
        <v>17411856.000000004</v>
      </c>
      <c r="AN153" s="186"/>
      <c r="AO153" s="186"/>
      <c r="AP153" s="186"/>
      <c r="AQ153" s="186"/>
      <c r="AR153" s="186"/>
      <c r="AS153" s="186"/>
      <c r="AT153" s="186"/>
      <c r="AU153" s="186"/>
      <c r="AV153" s="186">
        <f t="shared" si="122"/>
        <v>13.73</v>
      </c>
      <c r="AW153" s="185">
        <f t="shared" si="121"/>
        <v>31716300</v>
      </c>
      <c r="AX153" s="185">
        <f t="shared" si="111"/>
        <v>35522256</v>
      </c>
      <c r="AY153" s="158" t="s">
        <v>203</v>
      </c>
      <c r="AZ153" s="155"/>
      <c r="BA153" s="155"/>
      <c r="BB153" s="152"/>
      <c r="BC153" s="152" t="s">
        <v>702</v>
      </c>
      <c r="BD153" s="152"/>
      <c r="BE153" s="152"/>
      <c r="BF153" s="152"/>
      <c r="BG153" s="158"/>
      <c r="BH153" s="158"/>
      <c r="BI153" s="158"/>
      <c r="BJ153" s="271"/>
      <c r="BK153" s="32">
        <v>14</v>
      </c>
    </row>
    <row r="154" spans="1:63" s="187" customFormat="1" ht="12.95" customHeight="1" x14ac:dyDescent="0.25">
      <c r="A154" s="152" t="s">
        <v>162</v>
      </c>
      <c r="B154" s="152">
        <v>210029197</v>
      </c>
      <c r="C154" s="178" t="s">
        <v>747</v>
      </c>
      <c r="D154" s="152"/>
      <c r="E154" s="152"/>
      <c r="F154" s="155" t="s">
        <v>690</v>
      </c>
      <c r="G154" s="198" t="s">
        <v>691</v>
      </c>
      <c r="H154" s="198" t="s">
        <v>692</v>
      </c>
      <c r="I154" s="158" t="s">
        <v>120</v>
      </c>
      <c r="J154" s="152" t="s">
        <v>693</v>
      </c>
      <c r="K154" s="152" t="s">
        <v>196</v>
      </c>
      <c r="L154" s="155" t="s">
        <v>76</v>
      </c>
      <c r="M154" s="181" t="s">
        <v>197</v>
      </c>
      <c r="N154" s="155" t="s">
        <v>365</v>
      </c>
      <c r="O154" s="152" t="s">
        <v>694</v>
      </c>
      <c r="P154" s="152" t="s">
        <v>125</v>
      </c>
      <c r="Q154" s="193" t="s">
        <v>122</v>
      </c>
      <c r="R154" s="155" t="s">
        <v>635</v>
      </c>
      <c r="S154" s="152" t="s">
        <v>201</v>
      </c>
      <c r="T154" s="155"/>
      <c r="U154" s="152" t="s">
        <v>695</v>
      </c>
      <c r="V154" s="155" t="s">
        <v>696</v>
      </c>
      <c r="W154" s="156">
        <v>30</v>
      </c>
      <c r="X154" s="156">
        <v>60</v>
      </c>
      <c r="Y154" s="156">
        <v>10</v>
      </c>
      <c r="Z154" s="152" t="s">
        <v>697</v>
      </c>
      <c r="AA154" s="158" t="s">
        <v>138</v>
      </c>
      <c r="AB154" s="186"/>
      <c r="AC154" s="186"/>
      <c r="AD154" s="186"/>
      <c r="AE154" s="186"/>
      <c r="AF154" s="186">
        <v>48.58</v>
      </c>
      <c r="AG154" s="186">
        <v>2100000</v>
      </c>
      <c r="AH154" s="186">
        <f t="shared" si="119"/>
        <v>102018000</v>
      </c>
      <c r="AI154" s="186">
        <f t="shared" si="107"/>
        <v>114260160.00000001</v>
      </c>
      <c r="AJ154" s="186">
        <v>48.97</v>
      </c>
      <c r="AK154" s="186">
        <v>2100000</v>
      </c>
      <c r="AL154" s="186">
        <f t="shared" si="120"/>
        <v>102837000</v>
      </c>
      <c r="AM154" s="186">
        <f t="shared" si="114"/>
        <v>115177440.00000001</v>
      </c>
      <c r="AN154" s="186"/>
      <c r="AO154" s="186"/>
      <c r="AP154" s="186"/>
      <c r="AQ154" s="186"/>
      <c r="AR154" s="186"/>
      <c r="AS154" s="186"/>
      <c r="AT154" s="186"/>
      <c r="AU154" s="186"/>
      <c r="AV154" s="186">
        <f t="shared" si="122"/>
        <v>97.55</v>
      </c>
      <c r="AW154" s="185">
        <v>0</v>
      </c>
      <c r="AX154" s="185">
        <f t="shared" si="111"/>
        <v>0</v>
      </c>
      <c r="AY154" s="158" t="s">
        <v>203</v>
      </c>
      <c r="AZ154" s="155"/>
      <c r="BA154" s="155"/>
      <c r="BB154" s="152"/>
      <c r="BC154" s="152" t="s">
        <v>703</v>
      </c>
      <c r="BD154" s="152"/>
      <c r="BE154" s="152"/>
      <c r="BF154" s="152"/>
      <c r="BG154" s="158"/>
      <c r="BH154" s="158"/>
      <c r="BI154" s="158"/>
      <c r="BJ154" s="32"/>
      <c r="BK154" s="32"/>
    </row>
    <row r="155" spans="1:63" s="187" customFormat="1" ht="12.95" customHeight="1" x14ac:dyDescent="0.25">
      <c r="A155" s="152" t="s">
        <v>162</v>
      </c>
      <c r="B155" s="152">
        <v>210029197</v>
      </c>
      <c r="C155" s="178" t="s">
        <v>822</v>
      </c>
      <c r="D155" s="152"/>
      <c r="E155" s="152"/>
      <c r="F155" s="155" t="s">
        <v>690</v>
      </c>
      <c r="G155" s="198" t="s">
        <v>691</v>
      </c>
      <c r="H155" s="198" t="s">
        <v>692</v>
      </c>
      <c r="I155" s="158" t="s">
        <v>120</v>
      </c>
      <c r="J155" s="152" t="s">
        <v>693</v>
      </c>
      <c r="K155" s="152" t="s">
        <v>196</v>
      </c>
      <c r="L155" s="155" t="s">
        <v>76</v>
      </c>
      <c r="M155" s="181" t="s">
        <v>197</v>
      </c>
      <c r="N155" s="155" t="s">
        <v>365</v>
      </c>
      <c r="O155" s="245" t="s">
        <v>806</v>
      </c>
      <c r="P155" s="152" t="s">
        <v>125</v>
      </c>
      <c r="Q155" s="193" t="s">
        <v>122</v>
      </c>
      <c r="R155" s="155" t="s">
        <v>635</v>
      </c>
      <c r="S155" s="152" t="s">
        <v>201</v>
      </c>
      <c r="T155" s="155"/>
      <c r="U155" s="152" t="s">
        <v>695</v>
      </c>
      <c r="V155" s="155" t="s">
        <v>696</v>
      </c>
      <c r="W155" s="156">
        <v>30</v>
      </c>
      <c r="X155" s="156">
        <v>60</v>
      </c>
      <c r="Y155" s="156">
        <v>10</v>
      </c>
      <c r="Z155" s="152" t="s">
        <v>697</v>
      </c>
      <c r="AA155" s="158" t="s">
        <v>138</v>
      </c>
      <c r="AB155" s="186"/>
      <c r="AC155" s="186"/>
      <c r="AD155" s="186"/>
      <c r="AE155" s="186"/>
      <c r="AF155" s="186">
        <v>48.58</v>
      </c>
      <c r="AG155" s="186">
        <v>2100000</v>
      </c>
      <c r="AH155" s="186">
        <f t="shared" si="119"/>
        <v>102018000</v>
      </c>
      <c r="AI155" s="186">
        <f t="shared" si="107"/>
        <v>114260160.00000001</v>
      </c>
      <c r="AJ155" s="186">
        <v>48.97</v>
      </c>
      <c r="AK155" s="186">
        <v>2100000</v>
      </c>
      <c r="AL155" s="186">
        <f t="shared" si="120"/>
        <v>102837000</v>
      </c>
      <c r="AM155" s="186">
        <f t="shared" si="114"/>
        <v>115177440.00000001</v>
      </c>
      <c r="AN155" s="186"/>
      <c r="AO155" s="186"/>
      <c r="AP155" s="186"/>
      <c r="AQ155" s="186"/>
      <c r="AR155" s="186"/>
      <c r="AS155" s="186"/>
      <c r="AT155" s="186"/>
      <c r="AU155" s="186"/>
      <c r="AV155" s="186">
        <f t="shared" si="122"/>
        <v>97.55</v>
      </c>
      <c r="AW155" s="185">
        <f t="shared" si="121"/>
        <v>204855000</v>
      </c>
      <c r="AX155" s="185">
        <f t="shared" si="111"/>
        <v>229437600.00000003</v>
      </c>
      <c r="AY155" s="158" t="s">
        <v>203</v>
      </c>
      <c r="AZ155" s="155"/>
      <c r="BA155" s="155"/>
      <c r="BB155" s="152"/>
      <c r="BC155" s="152" t="s">
        <v>703</v>
      </c>
      <c r="BD155" s="152"/>
      <c r="BE155" s="152"/>
      <c r="BF155" s="152"/>
      <c r="BG155" s="158"/>
      <c r="BH155" s="158"/>
      <c r="BI155" s="158"/>
      <c r="BJ155" s="271"/>
      <c r="BK155" s="32">
        <v>14</v>
      </c>
    </row>
    <row r="156" spans="1:63" s="187" customFormat="1" ht="12.95" customHeight="1" x14ac:dyDescent="0.25">
      <c r="A156" s="152" t="s">
        <v>162</v>
      </c>
      <c r="B156" s="152">
        <v>210029387</v>
      </c>
      <c r="C156" s="178" t="s">
        <v>748</v>
      </c>
      <c r="D156" s="152"/>
      <c r="E156" s="152"/>
      <c r="F156" s="155" t="s">
        <v>690</v>
      </c>
      <c r="G156" s="198" t="s">
        <v>691</v>
      </c>
      <c r="H156" s="198" t="s">
        <v>692</v>
      </c>
      <c r="I156" s="158" t="s">
        <v>120</v>
      </c>
      <c r="J156" s="152" t="s">
        <v>693</v>
      </c>
      <c r="K156" s="152" t="s">
        <v>196</v>
      </c>
      <c r="L156" s="155" t="s">
        <v>76</v>
      </c>
      <c r="M156" s="181" t="s">
        <v>197</v>
      </c>
      <c r="N156" s="155" t="s">
        <v>365</v>
      </c>
      <c r="O156" s="152" t="s">
        <v>694</v>
      </c>
      <c r="P156" s="152" t="s">
        <v>125</v>
      </c>
      <c r="Q156" s="193" t="s">
        <v>122</v>
      </c>
      <c r="R156" s="155" t="s">
        <v>635</v>
      </c>
      <c r="S156" s="152" t="s">
        <v>201</v>
      </c>
      <c r="T156" s="155"/>
      <c r="U156" s="152" t="s">
        <v>695</v>
      </c>
      <c r="V156" s="155" t="s">
        <v>696</v>
      </c>
      <c r="W156" s="156">
        <v>30</v>
      </c>
      <c r="X156" s="156">
        <v>60</v>
      </c>
      <c r="Y156" s="156">
        <v>10</v>
      </c>
      <c r="Z156" s="152" t="s">
        <v>697</v>
      </c>
      <c r="AA156" s="158" t="s">
        <v>138</v>
      </c>
      <c r="AB156" s="186"/>
      <c r="AC156" s="186"/>
      <c r="AD156" s="186"/>
      <c r="AE156" s="186"/>
      <c r="AF156" s="186">
        <v>33.520000000000003</v>
      </c>
      <c r="AG156" s="186">
        <v>2100000</v>
      </c>
      <c r="AH156" s="186">
        <f t="shared" si="119"/>
        <v>70392000</v>
      </c>
      <c r="AI156" s="186">
        <f t="shared" si="107"/>
        <v>78839040.000000015</v>
      </c>
      <c r="AJ156" s="186">
        <v>35.43</v>
      </c>
      <c r="AK156" s="186">
        <v>2100000</v>
      </c>
      <c r="AL156" s="186">
        <f t="shared" si="120"/>
        <v>74403000</v>
      </c>
      <c r="AM156" s="186">
        <f t="shared" si="114"/>
        <v>83331360.000000015</v>
      </c>
      <c r="AN156" s="186"/>
      <c r="AO156" s="186"/>
      <c r="AP156" s="186"/>
      <c r="AQ156" s="186"/>
      <c r="AR156" s="186"/>
      <c r="AS156" s="186"/>
      <c r="AT156" s="186"/>
      <c r="AU156" s="186"/>
      <c r="AV156" s="186">
        <f t="shared" si="122"/>
        <v>68.95</v>
      </c>
      <c r="AW156" s="185">
        <v>0</v>
      </c>
      <c r="AX156" s="185">
        <f t="shared" si="111"/>
        <v>0</v>
      </c>
      <c r="AY156" s="158" t="s">
        <v>203</v>
      </c>
      <c r="AZ156" s="155"/>
      <c r="BA156" s="155"/>
      <c r="BB156" s="152"/>
      <c r="BC156" s="152" t="s">
        <v>704</v>
      </c>
      <c r="BD156" s="152"/>
      <c r="BE156" s="152"/>
      <c r="BF156" s="152"/>
      <c r="BG156" s="158"/>
      <c r="BH156" s="158"/>
      <c r="BI156" s="158"/>
      <c r="BJ156" s="32"/>
      <c r="BK156" s="32"/>
    </row>
    <row r="157" spans="1:63" s="187" customFormat="1" ht="12.95" customHeight="1" x14ac:dyDescent="0.25">
      <c r="A157" s="152" t="s">
        <v>162</v>
      </c>
      <c r="B157" s="152">
        <v>210029387</v>
      </c>
      <c r="C157" s="178" t="s">
        <v>823</v>
      </c>
      <c r="D157" s="152"/>
      <c r="E157" s="152"/>
      <c r="F157" s="155" t="s">
        <v>690</v>
      </c>
      <c r="G157" s="198" t="s">
        <v>691</v>
      </c>
      <c r="H157" s="198" t="s">
        <v>692</v>
      </c>
      <c r="I157" s="158" t="s">
        <v>120</v>
      </c>
      <c r="J157" s="152" t="s">
        <v>693</v>
      </c>
      <c r="K157" s="152" t="s">
        <v>196</v>
      </c>
      <c r="L157" s="155" t="s">
        <v>76</v>
      </c>
      <c r="M157" s="181" t="s">
        <v>197</v>
      </c>
      <c r="N157" s="155" t="s">
        <v>365</v>
      </c>
      <c r="O157" s="245" t="s">
        <v>806</v>
      </c>
      <c r="P157" s="152" t="s">
        <v>125</v>
      </c>
      <c r="Q157" s="193" t="s">
        <v>122</v>
      </c>
      <c r="R157" s="155" t="s">
        <v>635</v>
      </c>
      <c r="S157" s="152" t="s">
        <v>201</v>
      </c>
      <c r="T157" s="155"/>
      <c r="U157" s="152" t="s">
        <v>695</v>
      </c>
      <c r="V157" s="155" t="s">
        <v>696</v>
      </c>
      <c r="W157" s="156">
        <v>30</v>
      </c>
      <c r="X157" s="156">
        <v>60</v>
      </c>
      <c r="Y157" s="156">
        <v>10</v>
      </c>
      <c r="Z157" s="152" t="s">
        <v>697</v>
      </c>
      <c r="AA157" s="158" t="s">
        <v>138</v>
      </c>
      <c r="AB157" s="186"/>
      <c r="AC157" s="186"/>
      <c r="AD157" s="186"/>
      <c r="AE157" s="186"/>
      <c r="AF157" s="186">
        <v>33.520000000000003</v>
      </c>
      <c r="AG157" s="186">
        <v>2100000</v>
      </c>
      <c r="AH157" s="186">
        <f t="shared" si="119"/>
        <v>70392000</v>
      </c>
      <c r="AI157" s="186">
        <f t="shared" si="107"/>
        <v>78839040.000000015</v>
      </c>
      <c r="AJ157" s="186">
        <v>35.43</v>
      </c>
      <c r="AK157" s="186">
        <v>2100000</v>
      </c>
      <c r="AL157" s="186">
        <f t="shared" si="120"/>
        <v>74403000</v>
      </c>
      <c r="AM157" s="186">
        <f t="shared" si="114"/>
        <v>83331360.000000015</v>
      </c>
      <c r="AN157" s="186"/>
      <c r="AO157" s="186"/>
      <c r="AP157" s="186"/>
      <c r="AQ157" s="186"/>
      <c r="AR157" s="186"/>
      <c r="AS157" s="186"/>
      <c r="AT157" s="186"/>
      <c r="AU157" s="186"/>
      <c r="AV157" s="186">
        <f t="shared" si="122"/>
        <v>68.95</v>
      </c>
      <c r="AW157" s="185">
        <f t="shared" si="121"/>
        <v>144795000</v>
      </c>
      <c r="AX157" s="185">
        <f t="shared" si="111"/>
        <v>162170400.00000003</v>
      </c>
      <c r="AY157" s="158" t="s">
        <v>203</v>
      </c>
      <c r="AZ157" s="155"/>
      <c r="BA157" s="155"/>
      <c r="BB157" s="152"/>
      <c r="BC157" s="152" t="s">
        <v>704</v>
      </c>
      <c r="BD157" s="152"/>
      <c r="BE157" s="152"/>
      <c r="BF157" s="152"/>
      <c r="BG157" s="158"/>
      <c r="BH157" s="158"/>
      <c r="BI157" s="158"/>
      <c r="BJ157" s="271"/>
      <c r="BK157" s="32">
        <v>14</v>
      </c>
    </row>
    <row r="158" spans="1:63" s="187" customFormat="1" ht="12.95" customHeight="1" x14ac:dyDescent="0.25">
      <c r="A158" s="152" t="s">
        <v>162</v>
      </c>
      <c r="B158" s="152">
        <v>210033758</v>
      </c>
      <c r="C158" s="178" t="s">
        <v>749</v>
      </c>
      <c r="D158" s="152"/>
      <c r="E158" s="152"/>
      <c r="F158" s="155" t="s">
        <v>690</v>
      </c>
      <c r="G158" s="198" t="s">
        <v>691</v>
      </c>
      <c r="H158" s="198" t="s">
        <v>692</v>
      </c>
      <c r="I158" s="158" t="s">
        <v>120</v>
      </c>
      <c r="J158" s="152" t="s">
        <v>693</v>
      </c>
      <c r="K158" s="152" t="s">
        <v>196</v>
      </c>
      <c r="L158" s="155" t="s">
        <v>76</v>
      </c>
      <c r="M158" s="181" t="s">
        <v>197</v>
      </c>
      <c r="N158" s="155" t="s">
        <v>365</v>
      </c>
      <c r="O158" s="152" t="s">
        <v>694</v>
      </c>
      <c r="P158" s="152" t="s">
        <v>125</v>
      </c>
      <c r="Q158" s="193" t="s">
        <v>122</v>
      </c>
      <c r="R158" s="155" t="s">
        <v>635</v>
      </c>
      <c r="S158" s="152" t="s">
        <v>201</v>
      </c>
      <c r="T158" s="155"/>
      <c r="U158" s="152" t="s">
        <v>695</v>
      </c>
      <c r="V158" s="155" t="s">
        <v>696</v>
      </c>
      <c r="W158" s="156">
        <v>30</v>
      </c>
      <c r="X158" s="156">
        <v>60</v>
      </c>
      <c r="Y158" s="156">
        <v>10</v>
      </c>
      <c r="Z158" s="152" t="s">
        <v>697</v>
      </c>
      <c r="AA158" s="158" t="s">
        <v>138</v>
      </c>
      <c r="AB158" s="186"/>
      <c r="AC158" s="186"/>
      <c r="AD158" s="186"/>
      <c r="AE158" s="186"/>
      <c r="AF158" s="186">
        <v>38.630000000000003</v>
      </c>
      <c r="AG158" s="186">
        <v>1764000</v>
      </c>
      <c r="AH158" s="186">
        <f t="shared" si="119"/>
        <v>68143320</v>
      </c>
      <c r="AI158" s="186">
        <f t="shared" si="107"/>
        <v>76320518.400000006</v>
      </c>
      <c r="AJ158" s="186">
        <v>38</v>
      </c>
      <c r="AK158" s="186">
        <v>1764000</v>
      </c>
      <c r="AL158" s="186">
        <f t="shared" si="120"/>
        <v>67032000</v>
      </c>
      <c r="AM158" s="186">
        <f t="shared" si="114"/>
        <v>75075840</v>
      </c>
      <c r="AN158" s="186"/>
      <c r="AO158" s="186"/>
      <c r="AP158" s="186"/>
      <c r="AQ158" s="186"/>
      <c r="AR158" s="186"/>
      <c r="AS158" s="186"/>
      <c r="AT158" s="186"/>
      <c r="AU158" s="186"/>
      <c r="AV158" s="186">
        <f t="shared" si="122"/>
        <v>76.63</v>
      </c>
      <c r="AW158" s="185">
        <v>0</v>
      </c>
      <c r="AX158" s="185">
        <f t="shared" si="111"/>
        <v>0</v>
      </c>
      <c r="AY158" s="158" t="s">
        <v>203</v>
      </c>
      <c r="AZ158" s="155"/>
      <c r="BA158" s="155"/>
      <c r="BB158" s="152"/>
      <c r="BC158" s="152" t="s">
        <v>705</v>
      </c>
      <c r="BD158" s="152"/>
      <c r="BE158" s="152"/>
      <c r="BF158" s="152"/>
      <c r="BG158" s="158"/>
      <c r="BH158" s="158"/>
      <c r="BI158" s="158"/>
      <c r="BJ158" s="32"/>
      <c r="BK158" s="32"/>
    </row>
    <row r="159" spans="1:63" s="187" customFormat="1" ht="12.95" customHeight="1" x14ac:dyDescent="0.25">
      <c r="A159" s="152" t="s">
        <v>162</v>
      </c>
      <c r="B159" s="152">
        <v>210033758</v>
      </c>
      <c r="C159" s="178" t="s">
        <v>824</v>
      </c>
      <c r="D159" s="152"/>
      <c r="E159" s="152"/>
      <c r="F159" s="155" t="s">
        <v>690</v>
      </c>
      <c r="G159" s="198" t="s">
        <v>691</v>
      </c>
      <c r="H159" s="198" t="s">
        <v>692</v>
      </c>
      <c r="I159" s="158" t="s">
        <v>120</v>
      </c>
      <c r="J159" s="152" t="s">
        <v>693</v>
      </c>
      <c r="K159" s="152" t="s">
        <v>196</v>
      </c>
      <c r="L159" s="155" t="s">
        <v>76</v>
      </c>
      <c r="M159" s="181" t="s">
        <v>197</v>
      </c>
      <c r="N159" s="155" t="s">
        <v>365</v>
      </c>
      <c r="O159" s="245" t="s">
        <v>806</v>
      </c>
      <c r="P159" s="152" t="s">
        <v>125</v>
      </c>
      <c r="Q159" s="193" t="s">
        <v>122</v>
      </c>
      <c r="R159" s="155" t="s">
        <v>635</v>
      </c>
      <c r="S159" s="152" t="s">
        <v>201</v>
      </c>
      <c r="T159" s="155"/>
      <c r="U159" s="152" t="s">
        <v>695</v>
      </c>
      <c r="V159" s="155" t="s">
        <v>696</v>
      </c>
      <c r="W159" s="156">
        <v>30</v>
      </c>
      <c r="X159" s="156">
        <v>60</v>
      </c>
      <c r="Y159" s="156">
        <v>10</v>
      </c>
      <c r="Z159" s="152" t="s">
        <v>697</v>
      </c>
      <c r="AA159" s="158" t="s">
        <v>138</v>
      </c>
      <c r="AB159" s="186"/>
      <c r="AC159" s="186"/>
      <c r="AD159" s="186"/>
      <c r="AE159" s="186"/>
      <c r="AF159" s="186">
        <v>38.630000000000003</v>
      </c>
      <c r="AG159" s="186">
        <v>1764000</v>
      </c>
      <c r="AH159" s="186">
        <f t="shared" si="119"/>
        <v>68143320</v>
      </c>
      <c r="AI159" s="186">
        <f t="shared" si="107"/>
        <v>76320518.400000006</v>
      </c>
      <c r="AJ159" s="186">
        <v>38</v>
      </c>
      <c r="AK159" s="186">
        <v>1764000</v>
      </c>
      <c r="AL159" s="186">
        <f t="shared" si="120"/>
        <v>67032000</v>
      </c>
      <c r="AM159" s="186">
        <f t="shared" si="114"/>
        <v>75075840</v>
      </c>
      <c r="AN159" s="186"/>
      <c r="AO159" s="186"/>
      <c r="AP159" s="186"/>
      <c r="AQ159" s="186"/>
      <c r="AR159" s="186"/>
      <c r="AS159" s="186"/>
      <c r="AT159" s="186"/>
      <c r="AU159" s="186"/>
      <c r="AV159" s="186">
        <f t="shared" si="122"/>
        <v>76.63</v>
      </c>
      <c r="AW159" s="185">
        <f t="shared" si="121"/>
        <v>135175320</v>
      </c>
      <c r="AX159" s="185">
        <f t="shared" si="111"/>
        <v>151396358.40000001</v>
      </c>
      <c r="AY159" s="158" t="s">
        <v>203</v>
      </c>
      <c r="AZ159" s="155"/>
      <c r="BA159" s="155"/>
      <c r="BB159" s="152"/>
      <c r="BC159" s="152" t="s">
        <v>705</v>
      </c>
      <c r="BD159" s="152"/>
      <c r="BE159" s="152"/>
      <c r="BF159" s="152"/>
      <c r="BG159" s="158"/>
      <c r="BH159" s="158"/>
      <c r="BI159" s="158"/>
      <c r="BJ159" s="271"/>
      <c r="BK159" s="32">
        <v>14</v>
      </c>
    </row>
    <row r="160" spans="1:63" s="187" customFormat="1" ht="12.95" customHeight="1" x14ac:dyDescent="0.25">
      <c r="A160" s="152" t="s">
        <v>162</v>
      </c>
      <c r="B160" s="152">
        <v>210033952</v>
      </c>
      <c r="C160" s="178" t="s">
        <v>750</v>
      </c>
      <c r="D160" s="152"/>
      <c r="E160" s="152"/>
      <c r="F160" s="155" t="s">
        <v>690</v>
      </c>
      <c r="G160" s="198" t="s">
        <v>691</v>
      </c>
      <c r="H160" s="198" t="s">
        <v>692</v>
      </c>
      <c r="I160" s="158" t="s">
        <v>120</v>
      </c>
      <c r="J160" s="152" t="s">
        <v>693</v>
      </c>
      <c r="K160" s="152" t="s">
        <v>196</v>
      </c>
      <c r="L160" s="155" t="s">
        <v>76</v>
      </c>
      <c r="M160" s="181" t="s">
        <v>197</v>
      </c>
      <c r="N160" s="155" t="s">
        <v>365</v>
      </c>
      <c r="O160" s="152" t="s">
        <v>694</v>
      </c>
      <c r="P160" s="152" t="s">
        <v>125</v>
      </c>
      <c r="Q160" s="193" t="s">
        <v>122</v>
      </c>
      <c r="R160" s="155" t="s">
        <v>635</v>
      </c>
      <c r="S160" s="152" t="s">
        <v>201</v>
      </c>
      <c r="T160" s="155"/>
      <c r="U160" s="152" t="s">
        <v>695</v>
      </c>
      <c r="V160" s="155" t="s">
        <v>696</v>
      </c>
      <c r="W160" s="156">
        <v>30</v>
      </c>
      <c r="X160" s="156">
        <v>60</v>
      </c>
      <c r="Y160" s="156">
        <v>10</v>
      </c>
      <c r="Z160" s="152" t="s">
        <v>697</v>
      </c>
      <c r="AA160" s="158" t="s">
        <v>138</v>
      </c>
      <c r="AB160" s="186"/>
      <c r="AC160" s="186"/>
      <c r="AD160" s="186"/>
      <c r="AE160" s="186"/>
      <c r="AF160" s="186">
        <v>25.72</v>
      </c>
      <c r="AG160" s="186">
        <v>2079000</v>
      </c>
      <c r="AH160" s="186">
        <f t="shared" si="119"/>
        <v>53471880</v>
      </c>
      <c r="AI160" s="186">
        <f t="shared" si="107"/>
        <v>59888505.600000009</v>
      </c>
      <c r="AJ160" s="186">
        <v>25</v>
      </c>
      <c r="AK160" s="186">
        <v>2079000</v>
      </c>
      <c r="AL160" s="186">
        <f t="shared" si="120"/>
        <v>51975000</v>
      </c>
      <c r="AM160" s="186">
        <f t="shared" si="114"/>
        <v>58212000.000000007</v>
      </c>
      <c r="AN160" s="186"/>
      <c r="AO160" s="186"/>
      <c r="AP160" s="186"/>
      <c r="AQ160" s="186"/>
      <c r="AR160" s="186"/>
      <c r="AS160" s="186"/>
      <c r="AT160" s="186"/>
      <c r="AU160" s="186"/>
      <c r="AV160" s="186">
        <f t="shared" si="122"/>
        <v>50.72</v>
      </c>
      <c r="AW160" s="185">
        <v>0</v>
      </c>
      <c r="AX160" s="185">
        <f t="shared" si="111"/>
        <v>0</v>
      </c>
      <c r="AY160" s="158" t="s">
        <v>203</v>
      </c>
      <c r="AZ160" s="155"/>
      <c r="BA160" s="155"/>
      <c r="BB160" s="152"/>
      <c r="BC160" s="152" t="s">
        <v>706</v>
      </c>
      <c r="BD160" s="152"/>
      <c r="BE160" s="152"/>
      <c r="BF160" s="152"/>
      <c r="BG160" s="158"/>
      <c r="BH160" s="158"/>
      <c r="BI160" s="158"/>
      <c r="BJ160" s="32"/>
      <c r="BK160" s="32"/>
    </row>
    <row r="161" spans="1:63" s="187" customFormat="1" ht="12.95" customHeight="1" x14ac:dyDescent="0.25">
      <c r="A161" s="152" t="s">
        <v>162</v>
      </c>
      <c r="B161" s="152">
        <v>210033952</v>
      </c>
      <c r="C161" s="178" t="s">
        <v>825</v>
      </c>
      <c r="D161" s="152"/>
      <c r="E161" s="152"/>
      <c r="F161" s="155" t="s">
        <v>690</v>
      </c>
      <c r="G161" s="198" t="s">
        <v>691</v>
      </c>
      <c r="H161" s="198" t="s">
        <v>692</v>
      </c>
      <c r="I161" s="158" t="s">
        <v>120</v>
      </c>
      <c r="J161" s="152" t="s">
        <v>693</v>
      </c>
      <c r="K161" s="152" t="s">
        <v>196</v>
      </c>
      <c r="L161" s="155" t="s">
        <v>76</v>
      </c>
      <c r="M161" s="181" t="s">
        <v>197</v>
      </c>
      <c r="N161" s="155" t="s">
        <v>365</v>
      </c>
      <c r="O161" s="245" t="s">
        <v>806</v>
      </c>
      <c r="P161" s="152" t="s">
        <v>125</v>
      </c>
      <c r="Q161" s="193" t="s">
        <v>122</v>
      </c>
      <c r="R161" s="155" t="s">
        <v>635</v>
      </c>
      <c r="S161" s="152" t="s">
        <v>201</v>
      </c>
      <c r="T161" s="155"/>
      <c r="U161" s="152" t="s">
        <v>695</v>
      </c>
      <c r="V161" s="155" t="s">
        <v>696</v>
      </c>
      <c r="W161" s="156">
        <v>30</v>
      </c>
      <c r="X161" s="156">
        <v>60</v>
      </c>
      <c r="Y161" s="156">
        <v>10</v>
      </c>
      <c r="Z161" s="152" t="s">
        <v>697</v>
      </c>
      <c r="AA161" s="158" t="s">
        <v>138</v>
      </c>
      <c r="AB161" s="186"/>
      <c r="AC161" s="186"/>
      <c r="AD161" s="186"/>
      <c r="AE161" s="186"/>
      <c r="AF161" s="186">
        <v>25.72</v>
      </c>
      <c r="AG161" s="186">
        <v>2079000</v>
      </c>
      <c r="AH161" s="186">
        <f t="shared" si="119"/>
        <v>53471880</v>
      </c>
      <c r="AI161" s="186">
        <f t="shared" si="107"/>
        <v>59888505.600000009</v>
      </c>
      <c r="AJ161" s="186">
        <v>25</v>
      </c>
      <c r="AK161" s="186">
        <v>2079000</v>
      </c>
      <c r="AL161" s="186">
        <f t="shared" si="120"/>
        <v>51975000</v>
      </c>
      <c r="AM161" s="186">
        <f t="shared" si="114"/>
        <v>58212000.000000007</v>
      </c>
      <c r="AN161" s="186"/>
      <c r="AO161" s="186"/>
      <c r="AP161" s="186"/>
      <c r="AQ161" s="186"/>
      <c r="AR161" s="186"/>
      <c r="AS161" s="186"/>
      <c r="AT161" s="186"/>
      <c r="AU161" s="186"/>
      <c r="AV161" s="186">
        <f t="shared" si="122"/>
        <v>50.72</v>
      </c>
      <c r="AW161" s="185">
        <f t="shared" si="121"/>
        <v>105446880</v>
      </c>
      <c r="AX161" s="185">
        <f t="shared" si="111"/>
        <v>118100505.60000001</v>
      </c>
      <c r="AY161" s="158" t="s">
        <v>203</v>
      </c>
      <c r="AZ161" s="155"/>
      <c r="BA161" s="155"/>
      <c r="BB161" s="152"/>
      <c r="BC161" s="152" t="s">
        <v>706</v>
      </c>
      <c r="BD161" s="152"/>
      <c r="BE161" s="152"/>
      <c r="BF161" s="152"/>
      <c r="BG161" s="158"/>
      <c r="BH161" s="158"/>
      <c r="BI161" s="158"/>
      <c r="BJ161" s="271"/>
      <c r="BK161" s="32">
        <v>14</v>
      </c>
    </row>
    <row r="162" spans="1:63" ht="12.95" customHeight="1" x14ac:dyDescent="0.25">
      <c r="A162" s="135"/>
      <c r="B162" s="135"/>
      <c r="C162" s="137"/>
      <c r="D162" s="135"/>
      <c r="E162" s="44" t="s">
        <v>110</v>
      </c>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8"/>
      <c r="AE162" s="138"/>
      <c r="AF162" s="138"/>
      <c r="AG162" s="138"/>
      <c r="AH162" s="138"/>
      <c r="AI162" s="138"/>
      <c r="AJ162" s="138"/>
      <c r="AK162" s="138"/>
      <c r="AL162" s="138"/>
      <c r="AM162" s="138"/>
      <c r="AN162" s="138"/>
      <c r="AO162" s="138"/>
      <c r="AP162" s="138"/>
      <c r="AQ162" s="138"/>
      <c r="AR162" s="138"/>
      <c r="AS162" s="138"/>
      <c r="AT162" s="138"/>
      <c r="AU162" s="138"/>
      <c r="AV162" s="125"/>
      <c r="AW162" s="125">
        <f>SUM(AW25:AW161)</f>
        <v>2026232097.1873</v>
      </c>
      <c r="AX162" s="125">
        <f>SUM(AX25:AX161)</f>
        <v>2269379948.8497763</v>
      </c>
      <c r="AY162" s="135"/>
      <c r="AZ162" s="135"/>
      <c r="BA162" s="135"/>
      <c r="BB162" s="135"/>
      <c r="BC162" s="135"/>
      <c r="BD162" s="135"/>
      <c r="BE162" s="135"/>
      <c r="BF162" s="135"/>
      <c r="BG162" s="135"/>
      <c r="BH162" s="135"/>
      <c r="BI162" s="135"/>
      <c r="BJ162" s="141"/>
      <c r="BK162" s="141"/>
    </row>
    <row r="163" spans="1:63" ht="12.95" customHeight="1" x14ac:dyDescent="0.25">
      <c r="A163" s="135"/>
      <c r="B163" s="135"/>
      <c r="C163" s="135"/>
      <c r="D163" s="135"/>
      <c r="E163" s="44" t="s">
        <v>111</v>
      </c>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8"/>
      <c r="AE163" s="138"/>
      <c r="AF163" s="138"/>
      <c r="AG163" s="138"/>
      <c r="AH163" s="138"/>
      <c r="AI163" s="138"/>
      <c r="AJ163" s="138"/>
      <c r="AK163" s="138"/>
      <c r="AL163" s="138"/>
      <c r="AM163" s="138"/>
      <c r="AN163" s="138"/>
      <c r="AO163" s="138"/>
      <c r="AP163" s="138"/>
      <c r="AQ163" s="138"/>
      <c r="AR163" s="138"/>
      <c r="AS163" s="138"/>
      <c r="AT163" s="138"/>
      <c r="AU163" s="138"/>
      <c r="AV163" s="125"/>
      <c r="AW163" s="125"/>
      <c r="AX163" s="125"/>
      <c r="AY163" s="135"/>
      <c r="AZ163" s="135"/>
      <c r="BA163" s="135"/>
      <c r="BB163" s="135"/>
      <c r="BC163" s="135"/>
      <c r="BD163" s="135"/>
      <c r="BE163" s="135"/>
      <c r="BF163" s="135"/>
      <c r="BG163" s="135"/>
      <c r="BH163" s="135"/>
      <c r="BI163" s="135"/>
      <c r="BJ163" s="141"/>
      <c r="BK163" s="141"/>
    </row>
    <row r="164" spans="1:63" s="165" customFormat="1" ht="12.95" customHeight="1" x14ac:dyDescent="0.25">
      <c r="A164" s="15" t="s">
        <v>217</v>
      </c>
      <c r="B164" s="15" t="s">
        <v>218</v>
      </c>
      <c r="C164" s="174" t="s">
        <v>219</v>
      </c>
      <c r="D164" s="4"/>
      <c r="E164" s="4" t="s">
        <v>220</v>
      </c>
      <c r="F164" s="22" t="s">
        <v>221</v>
      </c>
      <c r="G164" s="22" t="s">
        <v>222</v>
      </c>
      <c r="H164" s="22" t="s">
        <v>223</v>
      </c>
      <c r="I164" s="23" t="s">
        <v>120</v>
      </c>
      <c r="J164" s="23"/>
      <c r="K164" s="23"/>
      <c r="L164" s="22">
        <v>40</v>
      </c>
      <c r="M164" s="5" t="s">
        <v>122</v>
      </c>
      <c r="N164" s="5" t="s">
        <v>224</v>
      </c>
      <c r="O164" s="5" t="s">
        <v>199</v>
      </c>
      <c r="P164" s="23" t="s">
        <v>125</v>
      </c>
      <c r="Q164" s="24">
        <v>230000000</v>
      </c>
      <c r="R164" s="25" t="s">
        <v>225</v>
      </c>
      <c r="S164" s="25"/>
      <c r="T164" s="23"/>
      <c r="U164" s="5" t="s">
        <v>126</v>
      </c>
      <c r="V164" s="23" t="s">
        <v>226</v>
      </c>
      <c r="W164" s="23">
        <v>30</v>
      </c>
      <c r="X164" s="23" t="s">
        <v>106</v>
      </c>
      <c r="Y164" s="23">
        <v>10</v>
      </c>
      <c r="Z164" s="39"/>
      <c r="AA164" s="5" t="s">
        <v>138</v>
      </c>
      <c r="AB164" s="26"/>
      <c r="AC164" s="26"/>
      <c r="AD164" s="26">
        <v>582500000</v>
      </c>
      <c r="AE164" s="26">
        <v>652400000.00000012</v>
      </c>
      <c r="AF164" s="26"/>
      <c r="AG164" s="26"/>
      <c r="AH164" s="26">
        <v>364124686</v>
      </c>
      <c r="AI164" s="26">
        <v>407819648.32000005</v>
      </c>
      <c r="AJ164" s="19">
        <v>0</v>
      </c>
      <c r="AK164" s="19">
        <v>0</v>
      </c>
      <c r="AL164" s="19">
        <v>0</v>
      </c>
      <c r="AM164" s="19">
        <v>0</v>
      </c>
      <c r="AN164" s="19">
        <v>0</v>
      </c>
      <c r="AO164" s="19">
        <v>0</v>
      </c>
      <c r="AP164" s="19">
        <v>0</v>
      </c>
      <c r="AQ164" s="19">
        <v>0</v>
      </c>
      <c r="AR164" s="19">
        <v>0</v>
      </c>
      <c r="AS164" s="19">
        <v>0</v>
      </c>
      <c r="AT164" s="19">
        <v>0</v>
      </c>
      <c r="AU164" s="19">
        <v>0</v>
      </c>
      <c r="AV164" s="41"/>
      <c r="AW164" s="41">
        <v>0</v>
      </c>
      <c r="AX164" s="41">
        <f>AW164*1.12</f>
        <v>0</v>
      </c>
      <c r="AY164" s="1" t="s">
        <v>129</v>
      </c>
      <c r="AZ164" s="1" t="s">
        <v>227</v>
      </c>
      <c r="BA164" s="1" t="s">
        <v>228</v>
      </c>
      <c r="BB164" s="5"/>
      <c r="BC164" s="5"/>
      <c r="BD164" s="5"/>
      <c r="BE164" s="5"/>
      <c r="BF164" s="5"/>
      <c r="BG164" s="5"/>
      <c r="BH164" s="5"/>
      <c r="BI164" s="5"/>
      <c r="BJ164" s="167"/>
      <c r="BK164" s="27"/>
    </row>
    <row r="165" spans="1:63" s="165" customFormat="1" ht="12.95" customHeight="1" x14ac:dyDescent="0.25">
      <c r="A165" s="15" t="s">
        <v>217</v>
      </c>
      <c r="B165" s="15" t="s">
        <v>218</v>
      </c>
      <c r="C165" s="174" t="s">
        <v>372</v>
      </c>
      <c r="D165" s="4"/>
      <c r="E165" s="4" t="s">
        <v>220</v>
      </c>
      <c r="F165" s="22" t="s">
        <v>221</v>
      </c>
      <c r="G165" s="22" t="s">
        <v>222</v>
      </c>
      <c r="H165" s="22" t="s">
        <v>223</v>
      </c>
      <c r="I165" s="23" t="s">
        <v>120</v>
      </c>
      <c r="J165" s="23"/>
      <c r="K165" s="23"/>
      <c r="L165" s="22">
        <v>40</v>
      </c>
      <c r="M165" s="5" t="s">
        <v>122</v>
      </c>
      <c r="N165" s="5" t="s">
        <v>224</v>
      </c>
      <c r="O165" s="1" t="s">
        <v>126</v>
      </c>
      <c r="P165" s="23" t="s">
        <v>125</v>
      </c>
      <c r="Q165" s="24">
        <v>230000000</v>
      </c>
      <c r="R165" s="25" t="s">
        <v>225</v>
      </c>
      <c r="S165" s="25"/>
      <c r="T165" s="23" t="s">
        <v>226</v>
      </c>
      <c r="U165" s="5"/>
      <c r="V165" s="15"/>
      <c r="W165" s="23">
        <v>30</v>
      </c>
      <c r="X165" s="23" t="s">
        <v>106</v>
      </c>
      <c r="Y165" s="23">
        <v>10</v>
      </c>
      <c r="Z165" s="39"/>
      <c r="AA165" s="5" t="s">
        <v>138</v>
      </c>
      <c r="AB165" s="26"/>
      <c r="AC165" s="26"/>
      <c r="AD165" s="26">
        <v>582500000</v>
      </c>
      <c r="AE165" s="40">
        <f t="shared" ref="AE165:AE169" si="123">AD165*1.12</f>
        <v>652400000.00000012</v>
      </c>
      <c r="AF165" s="26"/>
      <c r="AG165" s="26"/>
      <c r="AH165" s="26">
        <v>364124686</v>
      </c>
      <c r="AI165" s="40">
        <f t="shared" ref="AI165:AI169" si="124">AH165*1.12</f>
        <v>407819648.32000005</v>
      </c>
      <c r="AJ165" s="41">
        <v>0</v>
      </c>
      <c r="AK165" s="41">
        <v>0</v>
      </c>
      <c r="AL165" s="41">
        <v>0</v>
      </c>
      <c r="AM165" s="42">
        <f t="shared" ref="AM165" si="125">AL165*1.12</f>
        <v>0</v>
      </c>
      <c r="AN165" s="41">
        <v>0</v>
      </c>
      <c r="AO165" s="41">
        <v>0</v>
      </c>
      <c r="AP165" s="41">
        <v>0</v>
      </c>
      <c r="AQ165" s="42">
        <f t="shared" ref="AQ165" si="126">AP165*1.12</f>
        <v>0</v>
      </c>
      <c r="AR165" s="41">
        <v>0</v>
      </c>
      <c r="AS165" s="41">
        <v>0</v>
      </c>
      <c r="AT165" s="41">
        <v>0</v>
      </c>
      <c r="AU165" s="42">
        <f t="shared" ref="AU165" si="127">AT165*1.12</f>
        <v>0</v>
      </c>
      <c r="AV165" s="43"/>
      <c r="AW165" s="41">
        <v>0</v>
      </c>
      <c r="AX165" s="41">
        <f>AW165*1.12</f>
        <v>0</v>
      </c>
      <c r="AY165" s="1" t="s">
        <v>129</v>
      </c>
      <c r="AZ165" s="1" t="s">
        <v>227</v>
      </c>
      <c r="BA165" s="1" t="s">
        <v>228</v>
      </c>
      <c r="BB165" s="5"/>
      <c r="BC165" s="5"/>
      <c r="BD165" s="5"/>
      <c r="BE165" s="5"/>
      <c r="BF165" s="5"/>
      <c r="BG165" s="5"/>
      <c r="BH165" s="5"/>
      <c r="BI165" s="5"/>
      <c r="BJ165" s="167"/>
      <c r="BK165" s="27" t="s">
        <v>373</v>
      </c>
    </row>
    <row r="166" spans="1:63" s="165" customFormat="1" ht="12.95" customHeight="1" x14ac:dyDescent="0.25">
      <c r="A166" s="15" t="s">
        <v>217</v>
      </c>
      <c r="B166" s="15" t="s">
        <v>218</v>
      </c>
      <c r="C166" s="175" t="s">
        <v>517</v>
      </c>
      <c r="D166" s="4"/>
      <c r="E166" s="4" t="s">
        <v>220</v>
      </c>
      <c r="F166" s="22" t="s">
        <v>221</v>
      </c>
      <c r="G166" s="22" t="s">
        <v>222</v>
      </c>
      <c r="H166" s="22" t="s">
        <v>223</v>
      </c>
      <c r="I166" s="23" t="s">
        <v>120</v>
      </c>
      <c r="J166" s="23"/>
      <c r="K166" s="23"/>
      <c r="L166" s="22">
        <v>40</v>
      </c>
      <c r="M166" s="5" t="s">
        <v>122</v>
      </c>
      <c r="N166" s="5" t="s">
        <v>224</v>
      </c>
      <c r="O166" s="1" t="s">
        <v>166</v>
      </c>
      <c r="P166" s="23" t="s">
        <v>125</v>
      </c>
      <c r="Q166" s="24">
        <v>230000000</v>
      </c>
      <c r="R166" s="25" t="s">
        <v>225</v>
      </c>
      <c r="S166" s="25"/>
      <c r="T166" s="23" t="s">
        <v>226</v>
      </c>
      <c r="U166" s="5"/>
      <c r="V166" s="15"/>
      <c r="W166" s="23">
        <v>30</v>
      </c>
      <c r="X166" s="23" t="s">
        <v>106</v>
      </c>
      <c r="Y166" s="23">
        <v>10</v>
      </c>
      <c r="Z166" s="39"/>
      <c r="AA166" s="5" t="s">
        <v>138</v>
      </c>
      <c r="AB166" s="26"/>
      <c r="AC166" s="26"/>
      <c r="AD166" s="26">
        <v>582500000</v>
      </c>
      <c r="AE166" s="18">
        <f t="shared" si="123"/>
        <v>652400000.00000012</v>
      </c>
      <c r="AF166" s="26"/>
      <c r="AG166" s="26"/>
      <c r="AH166" s="26">
        <v>364124686</v>
      </c>
      <c r="AI166" s="18">
        <f t="shared" si="124"/>
        <v>407819648.32000005</v>
      </c>
      <c r="AJ166" s="41">
        <v>0</v>
      </c>
      <c r="AK166" s="41">
        <v>0</v>
      </c>
      <c r="AL166" s="41">
        <v>0</v>
      </c>
      <c r="AM166" s="18">
        <f>AL166*1.12</f>
        <v>0</v>
      </c>
      <c r="AN166" s="41">
        <v>0</v>
      </c>
      <c r="AO166" s="41">
        <v>0</v>
      </c>
      <c r="AP166" s="41">
        <v>0</v>
      </c>
      <c r="AQ166" s="18">
        <f>AP166*1.12</f>
        <v>0</v>
      </c>
      <c r="AR166" s="41">
        <v>0</v>
      </c>
      <c r="AS166" s="41">
        <v>0</v>
      </c>
      <c r="AT166" s="41">
        <v>0</v>
      </c>
      <c r="AU166" s="18">
        <f>AT166*1.12</f>
        <v>0</v>
      </c>
      <c r="AV166" s="41"/>
      <c r="AW166" s="41">
        <v>0</v>
      </c>
      <c r="AX166" s="41">
        <f>AW166*1.12</f>
        <v>0</v>
      </c>
      <c r="AY166" s="1" t="s">
        <v>129</v>
      </c>
      <c r="AZ166" s="1" t="s">
        <v>227</v>
      </c>
      <c r="BA166" s="1" t="s">
        <v>228</v>
      </c>
      <c r="BB166" s="5"/>
      <c r="BC166" s="5"/>
      <c r="BD166" s="5"/>
      <c r="BE166" s="5"/>
      <c r="BF166" s="5"/>
      <c r="BG166" s="5"/>
      <c r="BH166" s="5"/>
      <c r="BI166" s="5"/>
      <c r="BJ166" s="167"/>
      <c r="BK166" s="27">
        <v>14</v>
      </c>
    </row>
    <row r="167" spans="1:63" s="187" customFormat="1" ht="12.95" customHeight="1" x14ac:dyDescent="0.25">
      <c r="A167" s="4" t="s">
        <v>217</v>
      </c>
      <c r="B167" s="4" t="s">
        <v>218</v>
      </c>
      <c r="C167" s="4" t="s">
        <v>707</v>
      </c>
      <c r="D167" s="4"/>
      <c r="E167" s="4" t="s">
        <v>220</v>
      </c>
      <c r="F167" s="199" t="s">
        <v>221</v>
      </c>
      <c r="G167" s="199" t="s">
        <v>222</v>
      </c>
      <c r="H167" s="199" t="s">
        <v>223</v>
      </c>
      <c r="I167" s="23" t="s">
        <v>120</v>
      </c>
      <c r="J167" s="23"/>
      <c r="K167" s="23"/>
      <c r="L167" s="199">
        <v>40</v>
      </c>
      <c r="M167" s="5" t="s">
        <v>122</v>
      </c>
      <c r="N167" s="5" t="s">
        <v>224</v>
      </c>
      <c r="O167" s="1" t="s">
        <v>144</v>
      </c>
      <c r="P167" s="23" t="s">
        <v>125</v>
      </c>
      <c r="Q167" s="24">
        <v>230000000</v>
      </c>
      <c r="R167" s="25" t="s">
        <v>225</v>
      </c>
      <c r="S167" s="25"/>
      <c r="T167" s="23" t="s">
        <v>226</v>
      </c>
      <c r="U167" s="5"/>
      <c r="V167" s="4"/>
      <c r="W167" s="23">
        <v>30</v>
      </c>
      <c r="X167" s="23" t="s">
        <v>106</v>
      </c>
      <c r="Y167" s="23">
        <v>10</v>
      </c>
      <c r="Z167" s="39"/>
      <c r="AA167" s="5" t="s">
        <v>138</v>
      </c>
      <c r="AB167" s="71"/>
      <c r="AC167" s="71"/>
      <c r="AD167" s="71">
        <v>582500000</v>
      </c>
      <c r="AE167" s="71">
        <f t="shared" si="123"/>
        <v>652400000.00000012</v>
      </c>
      <c r="AF167" s="71"/>
      <c r="AG167" s="71"/>
      <c r="AH167" s="71">
        <v>364124686</v>
      </c>
      <c r="AI167" s="71">
        <f t="shared" si="124"/>
        <v>407819648.32000005</v>
      </c>
      <c r="AJ167" s="71"/>
      <c r="AK167" s="71"/>
      <c r="AL167" s="71"/>
      <c r="AM167" s="71"/>
      <c r="AN167" s="71"/>
      <c r="AO167" s="71"/>
      <c r="AP167" s="71"/>
      <c r="AQ167" s="71"/>
      <c r="AR167" s="71"/>
      <c r="AS167" s="71"/>
      <c r="AT167" s="71"/>
      <c r="AU167" s="71"/>
      <c r="AV167" s="71"/>
      <c r="AW167" s="42">
        <v>0</v>
      </c>
      <c r="AX167" s="42">
        <f t="shared" ref="AX167:AX190" si="128">AW167*1.12</f>
        <v>0</v>
      </c>
      <c r="AY167" s="1" t="s">
        <v>129</v>
      </c>
      <c r="AZ167" s="1" t="s">
        <v>227</v>
      </c>
      <c r="BA167" s="1" t="s">
        <v>228</v>
      </c>
      <c r="BB167" s="5"/>
      <c r="BC167" s="5"/>
      <c r="BD167" s="5"/>
      <c r="BE167" s="5"/>
      <c r="BF167" s="5"/>
      <c r="BG167" s="5"/>
      <c r="BH167" s="5"/>
      <c r="BI167" s="5"/>
      <c r="BJ167" s="167"/>
      <c r="BK167" s="32">
        <v>14</v>
      </c>
    </row>
    <row r="168" spans="1:63" s="187" customFormat="1" ht="12.95" customHeight="1" x14ac:dyDescent="0.25">
      <c r="A168" s="158" t="s">
        <v>217</v>
      </c>
      <c r="B168" s="158" t="s">
        <v>218</v>
      </c>
      <c r="C168" s="158" t="s">
        <v>761</v>
      </c>
      <c r="D168" s="158"/>
      <c r="E168" s="158" t="s">
        <v>220</v>
      </c>
      <c r="F168" s="179" t="s">
        <v>221</v>
      </c>
      <c r="G168" s="179" t="s">
        <v>222</v>
      </c>
      <c r="H168" s="179" t="s">
        <v>223</v>
      </c>
      <c r="I168" s="180" t="s">
        <v>120</v>
      </c>
      <c r="J168" s="180"/>
      <c r="K168" s="180"/>
      <c r="L168" s="179">
        <v>40</v>
      </c>
      <c r="M168" s="181" t="s">
        <v>122</v>
      </c>
      <c r="N168" s="181" t="s">
        <v>224</v>
      </c>
      <c r="O168" s="152" t="s">
        <v>398</v>
      </c>
      <c r="P168" s="180" t="s">
        <v>125</v>
      </c>
      <c r="Q168" s="182">
        <v>230000000</v>
      </c>
      <c r="R168" s="183" t="s">
        <v>225</v>
      </c>
      <c r="S168" s="183"/>
      <c r="T168" s="152" t="s">
        <v>146</v>
      </c>
      <c r="U168" s="181"/>
      <c r="V168" s="158"/>
      <c r="W168" s="180">
        <v>30</v>
      </c>
      <c r="X168" s="180" t="s">
        <v>106</v>
      </c>
      <c r="Y168" s="180">
        <v>10</v>
      </c>
      <c r="Z168" s="184"/>
      <c r="AA168" s="181" t="s">
        <v>138</v>
      </c>
      <c r="AB168" s="186"/>
      <c r="AC168" s="186"/>
      <c r="AD168" s="186">
        <v>582500000</v>
      </c>
      <c r="AE168" s="186">
        <f t="shared" si="123"/>
        <v>652400000.00000012</v>
      </c>
      <c r="AF168" s="186"/>
      <c r="AG168" s="186"/>
      <c r="AH168" s="186">
        <v>364124686</v>
      </c>
      <c r="AI168" s="186">
        <f t="shared" si="124"/>
        <v>407819648.32000005</v>
      </c>
      <c r="AJ168" s="186"/>
      <c r="AK168" s="186"/>
      <c r="AL168" s="186"/>
      <c r="AM168" s="186"/>
      <c r="AN168" s="186"/>
      <c r="AO168" s="186"/>
      <c r="AP168" s="186"/>
      <c r="AQ168" s="186"/>
      <c r="AR168" s="186"/>
      <c r="AS168" s="186"/>
      <c r="AT168" s="186"/>
      <c r="AU168" s="186"/>
      <c r="AV168" s="186"/>
      <c r="AW168" s="42">
        <v>0</v>
      </c>
      <c r="AX168" s="42">
        <f t="shared" si="128"/>
        <v>0</v>
      </c>
      <c r="AY168" s="152" t="s">
        <v>129</v>
      </c>
      <c r="AZ168" s="152" t="s">
        <v>227</v>
      </c>
      <c r="BA168" s="152" t="s">
        <v>228</v>
      </c>
      <c r="BB168" s="181"/>
      <c r="BC168" s="181"/>
      <c r="BD168" s="181"/>
      <c r="BE168" s="181"/>
      <c r="BF168" s="181"/>
      <c r="BG168" s="181"/>
      <c r="BH168" s="181"/>
      <c r="BI168" s="181"/>
      <c r="BJ168" s="167"/>
      <c r="BK168" s="32">
        <v>14.19</v>
      </c>
    </row>
    <row r="169" spans="1:63" s="162" customFormat="1" ht="12.95" customHeight="1" x14ac:dyDescent="0.25">
      <c r="A169" s="213" t="s">
        <v>217</v>
      </c>
      <c r="B169" s="213" t="s">
        <v>218</v>
      </c>
      <c r="C169" s="213" t="s">
        <v>811</v>
      </c>
      <c r="D169" s="213"/>
      <c r="E169" s="213" t="s">
        <v>220</v>
      </c>
      <c r="F169" s="219" t="s">
        <v>221</v>
      </c>
      <c r="G169" s="219" t="s">
        <v>222</v>
      </c>
      <c r="H169" s="219" t="s">
        <v>223</v>
      </c>
      <c r="I169" s="220" t="s">
        <v>120</v>
      </c>
      <c r="J169" s="220"/>
      <c r="K169" s="220"/>
      <c r="L169" s="219">
        <v>40</v>
      </c>
      <c r="M169" s="221" t="s">
        <v>122</v>
      </c>
      <c r="N169" s="221" t="s">
        <v>224</v>
      </c>
      <c r="O169" s="222" t="s">
        <v>694</v>
      </c>
      <c r="P169" s="220" t="s">
        <v>125</v>
      </c>
      <c r="Q169" s="223">
        <v>230000000</v>
      </c>
      <c r="R169" s="224" t="s">
        <v>225</v>
      </c>
      <c r="S169" s="224"/>
      <c r="T169" s="222" t="s">
        <v>146</v>
      </c>
      <c r="U169" s="221"/>
      <c r="V169" s="213"/>
      <c r="W169" s="220">
        <v>30</v>
      </c>
      <c r="X169" s="220" t="s">
        <v>106</v>
      </c>
      <c r="Y169" s="220">
        <v>10</v>
      </c>
      <c r="Z169" s="225"/>
      <c r="AA169" s="221" t="s">
        <v>138</v>
      </c>
      <c r="AB169" s="226"/>
      <c r="AC169" s="226"/>
      <c r="AD169" s="226">
        <v>582500000</v>
      </c>
      <c r="AE169" s="226">
        <f t="shared" si="123"/>
        <v>652400000.00000012</v>
      </c>
      <c r="AF169" s="226"/>
      <c r="AG169" s="226"/>
      <c r="AH169" s="226">
        <v>364124686</v>
      </c>
      <c r="AI169" s="226">
        <f t="shared" si="124"/>
        <v>407819648.32000005</v>
      </c>
      <c r="AJ169" s="226"/>
      <c r="AK169" s="226"/>
      <c r="AL169" s="226"/>
      <c r="AM169" s="226"/>
      <c r="AN169" s="226"/>
      <c r="AO169" s="226"/>
      <c r="AP169" s="226"/>
      <c r="AQ169" s="226"/>
      <c r="AR169" s="226"/>
      <c r="AS169" s="226"/>
      <c r="AT169" s="226"/>
      <c r="AU169" s="226"/>
      <c r="AV169" s="226"/>
      <c r="AW169" s="227">
        <f t="shared" ref="AW169" si="129">AD169+AH169+AL169+AP169+AT169</f>
        <v>946624686</v>
      </c>
      <c r="AX169" s="227">
        <f t="shared" si="128"/>
        <v>1060219648.3200001</v>
      </c>
      <c r="AY169" s="222" t="s">
        <v>129</v>
      </c>
      <c r="AZ169" s="222" t="s">
        <v>227</v>
      </c>
      <c r="BA169" s="222" t="s">
        <v>228</v>
      </c>
      <c r="BB169" s="221"/>
      <c r="BC169" s="221"/>
      <c r="BD169" s="221"/>
      <c r="BE169" s="221"/>
      <c r="BF169" s="221"/>
      <c r="BG169" s="221"/>
      <c r="BH169" s="221"/>
      <c r="BI169" s="221"/>
      <c r="BJ169" s="228"/>
      <c r="BK169" s="241">
        <v>14.19</v>
      </c>
    </row>
    <row r="170" spans="1:63" s="165" customFormat="1" ht="12.95" customHeight="1" x14ac:dyDescent="0.25">
      <c r="A170" s="15" t="s">
        <v>217</v>
      </c>
      <c r="B170" s="15" t="s">
        <v>218</v>
      </c>
      <c r="C170" s="174" t="s">
        <v>229</v>
      </c>
      <c r="D170" s="4"/>
      <c r="E170" s="4" t="s">
        <v>230</v>
      </c>
      <c r="F170" s="22" t="s">
        <v>221</v>
      </c>
      <c r="G170" s="22" t="s">
        <v>222</v>
      </c>
      <c r="H170" s="22" t="s">
        <v>223</v>
      </c>
      <c r="I170" s="23" t="s">
        <v>120</v>
      </c>
      <c r="J170" s="23"/>
      <c r="K170" s="23"/>
      <c r="L170" s="22">
        <v>40</v>
      </c>
      <c r="M170" s="5" t="s">
        <v>122</v>
      </c>
      <c r="N170" s="5" t="s">
        <v>224</v>
      </c>
      <c r="O170" s="5" t="s">
        <v>199</v>
      </c>
      <c r="P170" s="23" t="s">
        <v>125</v>
      </c>
      <c r="Q170" s="24">
        <v>230000000</v>
      </c>
      <c r="R170" s="25" t="s">
        <v>231</v>
      </c>
      <c r="S170" s="25"/>
      <c r="T170" s="23"/>
      <c r="U170" s="5" t="s">
        <v>126</v>
      </c>
      <c r="V170" s="23" t="s">
        <v>226</v>
      </c>
      <c r="W170" s="23">
        <v>30</v>
      </c>
      <c r="X170" s="23" t="s">
        <v>106</v>
      </c>
      <c r="Y170" s="23">
        <v>10</v>
      </c>
      <c r="Z170" s="39"/>
      <c r="AA170" s="5" t="s">
        <v>138</v>
      </c>
      <c r="AB170" s="26"/>
      <c r="AC170" s="26"/>
      <c r="AD170" s="26">
        <v>650000000</v>
      </c>
      <c r="AE170" s="26">
        <v>728000000.00000012</v>
      </c>
      <c r="AF170" s="26"/>
      <c r="AG170" s="26"/>
      <c r="AH170" s="26">
        <v>443584839</v>
      </c>
      <c r="AI170" s="26">
        <v>496815019.68000007</v>
      </c>
      <c r="AJ170" s="19">
        <v>0</v>
      </c>
      <c r="AK170" s="19">
        <v>0</v>
      </c>
      <c r="AL170" s="19">
        <v>0</v>
      </c>
      <c r="AM170" s="19">
        <v>0</v>
      </c>
      <c r="AN170" s="19">
        <v>0</v>
      </c>
      <c r="AO170" s="19">
        <v>0</v>
      </c>
      <c r="AP170" s="19">
        <v>0</v>
      </c>
      <c r="AQ170" s="19">
        <v>0</v>
      </c>
      <c r="AR170" s="19">
        <v>0</v>
      </c>
      <c r="AS170" s="19">
        <v>0</v>
      </c>
      <c r="AT170" s="19">
        <v>0</v>
      </c>
      <c r="AU170" s="19">
        <v>0</v>
      </c>
      <c r="AV170" s="43"/>
      <c r="AW170" s="41">
        <v>0</v>
      </c>
      <c r="AX170" s="41">
        <f t="shared" si="128"/>
        <v>0</v>
      </c>
      <c r="AY170" s="1" t="s">
        <v>129</v>
      </c>
      <c r="AZ170" s="1" t="s">
        <v>232</v>
      </c>
      <c r="BA170" s="1" t="s">
        <v>233</v>
      </c>
      <c r="BB170" s="5"/>
      <c r="BC170" s="5"/>
      <c r="BD170" s="5"/>
      <c r="BE170" s="5"/>
      <c r="BF170" s="5"/>
      <c r="BG170" s="5"/>
      <c r="BH170" s="5"/>
      <c r="BI170" s="5"/>
      <c r="BJ170" s="167"/>
      <c r="BK170" s="27"/>
    </row>
    <row r="171" spans="1:63" s="165" customFormat="1" ht="12.95" customHeight="1" x14ac:dyDescent="0.25">
      <c r="A171" s="15" t="s">
        <v>217</v>
      </c>
      <c r="B171" s="15" t="s">
        <v>218</v>
      </c>
      <c r="C171" s="174" t="s">
        <v>374</v>
      </c>
      <c r="D171" s="4"/>
      <c r="E171" s="4" t="s">
        <v>230</v>
      </c>
      <c r="F171" s="22" t="s">
        <v>221</v>
      </c>
      <c r="G171" s="22" t="s">
        <v>222</v>
      </c>
      <c r="H171" s="22" t="s">
        <v>223</v>
      </c>
      <c r="I171" s="23" t="s">
        <v>120</v>
      </c>
      <c r="J171" s="23"/>
      <c r="K171" s="23"/>
      <c r="L171" s="22">
        <v>40</v>
      </c>
      <c r="M171" s="5" t="s">
        <v>122</v>
      </c>
      <c r="N171" s="5" t="s">
        <v>224</v>
      </c>
      <c r="O171" s="1" t="s">
        <v>126</v>
      </c>
      <c r="P171" s="23" t="s">
        <v>125</v>
      </c>
      <c r="Q171" s="24">
        <v>230000000</v>
      </c>
      <c r="R171" s="25" t="s">
        <v>231</v>
      </c>
      <c r="S171" s="25"/>
      <c r="T171" s="23" t="s">
        <v>226</v>
      </c>
      <c r="U171" s="5"/>
      <c r="V171" s="15"/>
      <c r="W171" s="23">
        <v>30</v>
      </c>
      <c r="X171" s="23" t="s">
        <v>106</v>
      </c>
      <c r="Y171" s="23">
        <v>10</v>
      </c>
      <c r="Z171" s="39"/>
      <c r="AA171" s="5" t="s">
        <v>138</v>
      </c>
      <c r="AB171" s="26"/>
      <c r="AC171" s="26"/>
      <c r="AD171" s="26">
        <v>650000000</v>
      </c>
      <c r="AE171" s="40">
        <f t="shared" ref="AE171:AE174" si="130">AD171*1.12</f>
        <v>728000000.00000012</v>
      </c>
      <c r="AF171" s="26"/>
      <c r="AG171" s="26"/>
      <c r="AH171" s="26">
        <v>443584839</v>
      </c>
      <c r="AI171" s="40">
        <f t="shared" ref="AI171:AI174" si="131">AH171*1.12</f>
        <v>496815019.68000007</v>
      </c>
      <c r="AJ171" s="41">
        <v>0</v>
      </c>
      <c r="AK171" s="41">
        <v>0</v>
      </c>
      <c r="AL171" s="41">
        <v>0</v>
      </c>
      <c r="AM171" s="42">
        <f t="shared" ref="AM171" si="132">AL171*1.12</f>
        <v>0</v>
      </c>
      <c r="AN171" s="41">
        <v>0</v>
      </c>
      <c r="AO171" s="41">
        <v>0</v>
      </c>
      <c r="AP171" s="41">
        <v>0</v>
      </c>
      <c r="AQ171" s="42">
        <f t="shared" ref="AQ171" si="133">AP171*1.12</f>
        <v>0</v>
      </c>
      <c r="AR171" s="41">
        <v>0</v>
      </c>
      <c r="AS171" s="41">
        <v>0</v>
      </c>
      <c r="AT171" s="41">
        <v>0</v>
      </c>
      <c r="AU171" s="42">
        <f t="shared" ref="AU171" si="134">AT171*1.12</f>
        <v>0</v>
      </c>
      <c r="AV171" s="43"/>
      <c r="AW171" s="41">
        <v>0</v>
      </c>
      <c r="AX171" s="41">
        <f>AW171*1.12</f>
        <v>0</v>
      </c>
      <c r="AY171" s="1" t="s">
        <v>129</v>
      </c>
      <c r="AZ171" s="1" t="s">
        <v>232</v>
      </c>
      <c r="BA171" s="1" t="s">
        <v>233</v>
      </c>
      <c r="BB171" s="5"/>
      <c r="BC171" s="5"/>
      <c r="BD171" s="5"/>
      <c r="BE171" s="5"/>
      <c r="BF171" s="5"/>
      <c r="BG171" s="5"/>
      <c r="BH171" s="5"/>
      <c r="BI171" s="5"/>
      <c r="BJ171" s="167"/>
      <c r="BK171" s="27" t="s">
        <v>373</v>
      </c>
    </row>
    <row r="172" spans="1:63" s="165" customFormat="1" ht="12.95" customHeight="1" x14ac:dyDescent="0.25">
      <c r="A172" s="15" t="s">
        <v>217</v>
      </c>
      <c r="B172" s="15" t="s">
        <v>218</v>
      </c>
      <c r="C172" s="175" t="s">
        <v>518</v>
      </c>
      <c r="D172" s="4"/>
      <c r="E172" s="4" t="s">
        <v>230</v>
      </c>
      <c r="F172" s="22" t="s">
        <v>221</v>
      </c>
      <c r="G172" s="22" t="s">
        <v>222</v>
      </c>
      <c r="H172" s="22" t="s">
        <v>223</v>
      </c>
      <c r="I172" s="23" t="s">
        <v>120</v>
      </c>
      <c r="J172" s="23"/>
      <c r="K172" s="23"/>
      <c r="L172" s="22">
        <v>40</v>
      </c>
      <c r="M172" s="5" t="s">
        <v>122</v>
      </c>
      <c r="N172" s="5" t="s">
        <v>224</v>
      </c>
      <c r="O172" s="1" t="s">
        <v>166</v>
      </c>
      <c r="P172" s="23" t="s">
        <v>125</v>
      </c>
      <c r="Q172" s="24">
        <v>230000000</v>
      </c>
      <c r="R172" s="25" t="s">
        <v>231</v>
      </c>
      <c r="S172" s="25"/>
      <c r="T172" s="23" t="s">
        <v>226</v>
      </c>
      <c r="U172" s="5"/>
      <c r="V172" s="15"/>
      <c r="W172" s="23">
        <v>30</v>
      </c>
      <c r="X172" s="23" t="s">
        <v>106</v>
      </c>
      <c r="Y172" s="23">
        <v>10</v>
      </c>
      <c r="Z172" s="39"/>
      <c r="AA172" s="5" t="s">
        <v>138</v>
      </c>
      <c r="AB172" s="26"/>
      <c r="AC172" s="26"/>
      <c r="AD172" s="26">
        <v>650000000</v>
      </c>
      <c r="AE172" s="18">
        <f t="shared" si="130"/>
        <v>728000000.00000012</v>
      </c>
      <c r="AF172" s="26"/>
      <c r="AG172" s="26"/>
      <c r="AH172" s="26">
        <v>443584839</v>
      </c>
      <c r="AI172" s="18">
        <f t="shared" si="131"/>
        <v>496815019.68000007</v>
      </c>
      <c r="AJ172" s="41">
        <v>0</v>
      </c>
      <c r="AK172" s="41">
        <v>0</v>
      </c>
      <c r="AL172" s="41">
        <v>0</v>
      </c>
      <c r="AM172" s="42">
        <v>0</v>
      </c>
      <c r="AN172" s="41">
        <v>0</v>
      </c>
      <c r="AO172" s="41">
        <v>0</v>
      </c>
      <c r="AP172" s="41">
        <v>0</v>
      </c>
      <c r="AQ172" s="18">
        <f>AP172*1.12</f>
        <v>0</v>
      </c>
      <c r="AR172" s="41">
        <v>0</v>
      </c>
      <c r="AS172" s="41">
        <v>0</v>
      </c>
      <c r="AT172" s="41">
        <v>0</v>
      </c>
      <c r="AU172" s="18">
        <f>AT172*1.12</f>
        <v>0</v>
      </c>
      <c r="AV172" s="41"/>
      <c r="AW172" s="41">
        <v>0</v>
      </c>
      <c r="AX172" s="41">
        <f>AW172*1.12</f>
        <v>0</v>
      </c>
      <c r="AY172" s="1" t="s">
        <v>129</v>
      </c>
      <c r="AZ172" s="1" t="s">
        <v>232</v>
      </c>
      <c r="BA172" s="1" t="s">
        <v>233</v>
      </c>
      <c r="BB172" s="5"/>
      <c r="BC172" s="5"/>
      <c r="BD172" s="5"/>
      <c r="BE172" s="5"/>
      <c r="BF172" s="5"/>
      <c r="BG172" s="5"/>
      <c r="BH172" s="5"/>
      <c r="BI172" s="5"/>
      <c r="BJ172" s="167"/>
      <c r="BK172" s="27">
        <v>14</v>
      </c>
    </row>
    <row r="173" spans="1:63" s="187" customFormat="1" ht="12.95" customHeight="1" x14ac:dyDescent="0.25">
      <c r="A173" s="4" t="s">
        <v>217</v>
      </c>
      <c r="B173" s="4" t="s">
        <v>218</v>
      </c>
      <c r="C173" s="4" t="s">
        <v>708</v>
      </c>
      <c r="D173" s="4"/>
      <c r="E173" s="4" t="s">
        <v>230</v>
      </c>
      <c r="F173" s="199" t="s">
        <v>221</v>
      </c>
      <c r="G173" s="199" t="s">
        <v>222</v>
      </c>
      <c r="H173" s="199" t="s">
        <v>223</v>
      </c>
      <c r="I173" s="23" t="s">
        <v>120</v>
      </c>
      <c r="J173" s="23"/>
      <c r="K173" s="23"/>
      <c r="L173" s="199">
        <v>40</v>
      </c>
      <c r="M173" s="5" t="s">
        <v>122</v>
      </c>
      <c r="N173" s="5" t="s">
        <v>224</v>
      </c>
      <c r="O173" s="1" t="s">
        <v>144</v>
      </c>
      <c r="P173" s="23" t="s">
        <v>125</v>
      </c>
      <c r="Q173" s="24">
        <v>230000000</v>
      </c>
      <c r="R173" s="25" t="s">
        <v>231</v>
      </c>
      <c r="S173" s="25"/>
      <c r="T173" s="23" t="s">
        <v>226</v>
      </c>
      <c r="U173" s="5"/>
      <c r="V173" s="4"/>
      <c r="W173" s="23">
        <v>30</v>
      </c>
      <c r="X173" s="23" t="s">
        <v>106</v>
      </c>
      <c r="Y173" s="23">
        <v>10</v>
      </c>
      <c r="Z173" s="39"/>
      <c r="AA173" s="5" t="s">
        <v>138</v>
      </c>
      <c r="AB173" s="71"/>
      <c r="AC173" s="71"/>
      <c r="AD173" s="71">
        <v>650000000</v>
      </c>
      <c r="AE173" s="71">
        <f t="shared" si="130"/>
        <v>728000000.00000012</v>
      </c>
      <c r="AF173" s="71"/>
      <c r="AG173" s="71"/>
      <c r="AH173" s="71">
        <v>443584839</v>
      </c>
      <c r="AI173" s="71">
        <f t="shared" si="131"/>
        <v>496815019.68000007</v>
      </c>
      <c r="AJ173" s="71"/>
      <c r="AK173" s="71"/>
      <c r="AL173" s="71"/>
      <c r="AM173" s="71"/>
      <c r="AN173" s="71"/>
      <c r="AO173" s="71"/>
      <c r="AP173" s="71"/>
      <c r="AQ173" s="71"/>
      <c r="AR173" s="71"/>
      <c r="AS173" s="71"/>
      <c r="AT173" s="71"/>
      <c r="AU173" s="71"/>
      <c r="AV173" s="71"/>
      <c r="AW173" s="42">
        <v>0</v>
      </c>
      <c r="AX173" s="42">
        <f t="shared" si="128"/>
        <v>0</v>
      </c>
      <c r="AY173" s="1" t="s">
        <v>129</v>
      </c>
      <c r="AZ173" s="1" t="s">
        <v>232</v>
      </c>
      <c r="BA173" s="1" t="s">
        <v>233</v>
      </c>
      <c r="BB173" s="5"/>
      <c r="BC173" s="5"/>
      <c r="BD173" s="5"/>
      <c r="BE173" s="5"/>
      <c r="BF173" s="5"/>
      <c r="BG173" s="5"/>
      <c r="BH173" s="5"/>
      <c r="BI173" s="5"/>
      <c r="BJ173" s="167"/>
      <c r="BK173" s="32">
        <v>14</v>
      </c>
    </row>
    <row r="174" spans="1:63" s="187" customFormat="1" ht="12.95" customHeight="1" x14ac:dyDescent="0.25">
      <c r="A174" s="158" t="s">
        <v>217</v>
      </c>
      <c r="B174" s="158" t="s">
        <v>218</v>
      </c>
      <c r="C174" s="158" t="s">
        <v>762</v>
      </c>
      <c r="D174" s="158"/>
      <c r="E174" s="158" t="s">
        <v>230</v>
      </c>
      <c r="F174" s="179" t="s">
        <v>221</v>
      </c>
      <c r="G174" s="179" t="s">
        <v>222</v>
      </c>
      <c r="H174" s="179" t="s">
        <v>223</v>
      </c>
      <c r="I174" s="180" t="s">
        <v>120</v>
      </c>
      <c r="J174" s="180"/>
      <c r="K174" s="180"/>
      <c r="L174" s="179">
        <v>40</v>
      </c>
      <c r="M174" s="181" t="s">
        <v>122</v>
      </c>
      <c r="N174" s="181" t="s">
        <v>224</v>
      </c>
      <c r="O174" s="152" t="s">
        <v>398</v>
      </c>
      <c r="P174" s="180" t="s">
        <v>125</v>
      </c>
      <c r="Q174" s="182">
        <v>230000000</v>
      </c>
      <c r="R174" s="183" t="s">
        <v>231</v>
      </c>
      <c r="S174" s="183"/>
      <c r="T174" s="152" t="s">
        <v>146</v>
      </c>
      <c r="U174" s="181"/>
      <c r="V174" s="158"/>
      <c r="W174" s="180">
        <v>30</v>
      </c>
      <c r="X174" s="180" t="s">
        <v>106</v>
      </c>
      <c r="Y174" s="180">
        <v>10</v>
      </c>
      <c r="Z174" s="184"/>
      <c r="AA174" s="181" t="s">
        <v>138</v>
      </c>
      <c r="AB174" s="186"/>
      <c r="AC174" s="186"/>
      <c r="AD174" s="186">
        <v>650000000</v>
      </c>
      <c r="AE174" s="186">
        <f t="shared" si="130"/>
        <v>728000000.00000012</v>
      </c>
      <c r="AF174" s="186"/>
      <c r="AG174" s="186"/>
      <c r="AH174" s="186">
        <v>443584839</v>
      </c>
      <c r="AI174" s="186">
        <f t="shared" si="131"/>
        <v>496815019.68000007</v>
      </c>
      <c r="AJ174" s="186"/>
      <c r="AK174" s="186"/>
      <c r="AL174" s="186"/>
      <c r="AM174" s="186"/>
      <c r="AN174" s="186"/>
      <c r="AO174" s="186"/>
      <c r="AP174" s="186"/>
      <c r="AQ174" s="186"/>
      <c r="AR174" s="186"/>
      <c r="AS174" s="186"/>
      <c r="AT174" s="186"/>
      <c r="AU174" s="186"/>
      <c r="AV174" s="186"/>
      <c r="AW174" s="185">
        <f t="shared" ref="AW174" si="135">AD174+AH174+AL174+AP174+AT174</f>
        <v>1093584839</v>
      </c>
      <c r="AX174" s="185">
        <f t="shared" si="128"/>
        <v>1224815019.6800001</v>
      </c>
      <c r="AY174" s="152" t="s">
        <v>129</v>
      </c>
      <c r="AZ174" s="152" t="s">
        <v>232</v>
      </c>
      <c r="BA174" s="152" t="s">
        <v>233</v>
      </c>
      <c r="BB174" s="181"/>
      <c r="BC174" s="181"/>
      <c r="BD174" s="181"/>
      <c r="BE174" s="181"/>
      <c r="BF174" s="181"/>
      <c r="BG174" s="181"/>
      <c r="BH174" s="181"/>
      <c r="BI174" s="181"/>
      <c r="BJ174" s="167"/>
      <c r="BK174" s="32">
        <v>14.19</v>
      </c>
    </row>
    <row r="175" spans="1:63" s="164" customFormat="1" ht="12.95" customHeight="1" x14ac:dyDescent="0.25">
      <c r="A175" s="1" t="s">
        <v>150</v>
      </c>
      <c r="B175" s="6" t="s">
        <v>152</v>
      </c>
      <c r="C175" s="174" t="s">
        <v>230</v>
      </c>
      <c r="D175" s="1"/>
      <c r="E175" s="1"/>
      <c r="F175" s="9" t="s">
        <v>140</v>
      </c>
      <c r="G175" s="9" t="s">
        <v>141</v>
      </c>
      <c r="H175" s="9" t="s">
        <v>142</v>
      </c>
      <c r="I175" s="6" t="s">
        <v>143</v>
      </c>
      <c r="J175" s="6" t="s">
        <v>149</v>
      </c>
      <c r="K175" s="170"/>
      <c r="L175" s="12">
        <v>30</v>
      </c>
      <c r="M175" s="6" t="s">
        <v>122</v>
      </c>
      <c r="N175" s="6" t="s">
        <v>123</v>
      </c>
      <c r="O175" s="6" t="s">
        <v>144</v>
      </c>
      <c r="P175" s="6" t="s">
        <v>125</v>
      </c>
      <c r="Q175" s="6" t="s">
        <v>122</v>
      </c>
      <c r="R175" s="6" t="s">
        <v>145</v>
      </c>
      <c r="S175" s="6"/>
      <c r="T175" s="6" t="s">
        <v>146</v>
      </c>
      <c r="U175" s="6"/>
      <c r="V175" s="6"/>
      <c r="W175" s="16">
        <v>0</v>
      </c>
      <c r="X175" s="5">
        <v>100</v>
      </c>
      <c r="Y175" s="16">
        <v>0</v>
      </c>
      <c r="Z175" s="6"/>
      <c r="AA175" s="4" t="s">
        <v>138</v>
      </c>
      <c r="AB175" s="10"/>
      <c r="AC175" s="8">
        <v>72300000</v>
      </c>
      <c r="AD175" s="8">
        <v>72300000</v>
      </c>
      <c r="AE175" s="8">
        <f>AD175*1.12</f>
        <v>80976000.000000015</v>
      </c>
      <c r="AF175" s="8"/>
      <c r="AG175" s="8">
        <v>71500000</v>
      </c>
      <c r="AH175" s="8">
        <v>71500000</v>
      </c>
      <c r="AI175" s="8">
        <f>AH175*1.12</f>
        <v>80080000.000000015</v>
      </c>
      <c r="AJ175" s="10"/>
      <c r="AK175" s="11"/>
      <c r="AL175" s="11"/>
      <c r="AM175" s="11"/>
      <c r="AN175" s="11"/>
      <c r="AO175" s="11"/>
      <c r="AP175" s="11"/>
      <c r="AQ175" s="11"/>
      <c r="AR175" s="11"/>
      <c r="AS175" s="11"/>
      <c r="AT175" s="11"/>
      <c r="AU175" s="11"/>
      <c r="AV175" s="51"/>
      <c r="AW175" s="41">
        <v>0</v>
      </c>
      <c r="AX175" s="41">
        <f t="shared" si="128"/>
        <v>0</v>
      </c>
      <c r="AY175" s="13" t="s">
        <v>129</v>
      </c>
      <c r="AZ175" s="4" t="s">
        <v>147</v>
      </c>
      <c r="BA175" s="4" t="s">
        <v>148</v>
      </c>
      <c r="BB175" s="1"/>
      <c r="BC175" s="1"/>
      <c r="BD175" s="1"/>
      <c r="BE175" s="1"/>
      <c r="BF175" s="1"/>
      <c r="BG175" s="1"/>
      <c r="BH175" s="1"/>
      <c r="BI175" s="1"/>
      <c r="BJ175" s="28"/>
      <c r="BK175" s="27" t="s">
        <v>375</v>
      </c>
    </row>
    <row r="176" spans="1:63" s="165" customFormat="1" ht="12.95" customHeight="1" x14ac:dyDescent="0.25">
      <c r="A176" s="6" t="s">
        <v>151</v>
      </c>
      <c r="B176" s="6" t="s">
        <v>152</v>
      </c>
      <c r="C176" s="174" t="s">
        <v>220</v>
      </c>
      <c r="D176" s="1"/>
      <c r="E176" s="1"/>
      <c r="F176" s="15" t="s">
        <v>153</v>
      </c>
      <c r="G176" s="15" t="s">
        <v>154</v>
      </c>
      <c r="H176" s="27" t="s">
        <v>154</v>
      </c>
      <c r="I176" s="4" t="s">
        <v>120</v>
      </c>
      <c r="J176" s="15"/>
      <c r="K176" s="15"/>
      <c r="L176" s="4">
        <v>45</v>
      </c>
      <c r="M176" s="4">
        <v>230000000</v>
      </c>
      <c r="N176" s="2" t="s">
        <v>123</v>
      </c>
      <c r="O176" s="6" t="s">
        <v>126</v>
      </c>
      <c r="P176" s="1" t="s">
        <v>125</v>
      </c>
      <c r="Q176" s="4">
        <v>230000000</v>
      </c>
      <c r="R176" s="2" t="s">
        <v>187</v>
      </c>
      <c r="S176" s="15"/>
      <c r="T176" s="6" t="s">
        <v>127</v>
      </c>
      <c r="U176" s="28"/>
      <c r="V176" s="15"/>
      <c r="W176" s="16">
        <v>0</v>
      </c>
      <c r="X176" s="16">
        <v>90</v>
      </c>
      <c r="Y176" s="16">
        <v>10</v>
      </c>
      <c r="Z176" s="15"/>
      <c r="AA176" s="4" t="s">
        <v>138</v>
      </c>
      <c r="AB176" s="15"/>
      <c r="AC176" s="15"/>
      <c r="AD176" s="8">
        <v>46800000</v>
      </c>
      <c r="AE176" s="8">
        <v>52416000.000000015</v>
      </c>
      <c r="AF176" s="8">
        <v>0</v>
      </c>
      <c r="AG176" s="8">
        <v>0</v>
      </c>
      <c r="AH176" s="8">
        <v>54756000</v>
      </c>
      <c r="AI176" s="8">
        <v>61326720.000000015</v>
      </c>
      <c r="AJ176" s="8">
        <v>0</v>
      </c>
      <c r="AK176" s="8">
        <v>0</v>
      </c>
      <c r="AL176" s="8">
        <v>50618880</v>
      </c>
      <c r="AM176" s="8">
        <v>56693145.600000001</v>
      </c>
      <c r="AN176" s="15"/>
      <c r="AO176" s="15"/>
      <c r="AP176" s="8"/>
      <c r="AQ176" s="29"/>
      <c r="AR176" s="29"/>
      <c r="AS176" s="29"/>
      <c r="AT176" s="29"/>
      <c r="AU176" s="29"/>
      <c r="AV176" s="52"/>
      <c r="AW176" s="41">
        <f t="shared" ref="AW176:AW190" si="136">AD176+AH176+AL176+AP176+AT176</f>
        <v>152174880</v>
      </c>
      <c r="AX176" s="41">
        <f t="shared" si="128"/>
        <v>170435865.60000002</v>
      </c>
      <c r="AY176" s="13" t="s">
        <v>129</v>
      </c>
      <c r="AZ176" s="1" t="s">
        <v>155</v>
      </c>
      <c r="BA176" s="30" t="s">
        <v>156</v>
      </c>
      <c r="BB176" s="15"/>
      <c r="BC176" s="15"/>
      <c r="BD176" s="15"/>
      <c r="BE176" s="15"/>
      <c r="BF176" s="15"/>
      <c r="BG176" s="15"/>
      <c r="BH176" s="15"/>
      <c r="BI176" s="15"/>
      <c r="BJ176" s="27"/>
      <c r="BK176" s="27"/>
    </row>
    <row r="177" spans="1:63" s="164" customFormat="1" ht="12.95" customHeight="1" x14ac:dyDescent="0.25">
      <c r="A177" s="15" t="s">
        <v>217</v>
      </c>
      <c r="B177" s="44"/>
      <c r="C177" s="189" t="s">
        <v>501</v>
      </c>
      <c r="D177" s="87"/>
      <c r="E177" s="44"/>
      <c r="F177" s="1" t="s">
        <v>502</v>
      </c>
      <c r="G177" s="1" t="s">
        <v>503</v>
      </c>
      <c r="H177" s="1" t="s">
        <v>503</v>
      </c>
      <c r="I177" s="1" t="s">
        <v>120</v>
      </c>
      <c r="J177" s="1"/>
      <c r="K177" s="1"/>
      <c r="L177" s="112">
        <v>40</v>
      </c>
      <c r="M177" s="112" t="s">
        <v>122</v>
      </c>
      <c r="N177" s="112" t="s">
        <v>165</v>
      </c>
      <c r="O177" s="112" t="s">
        <v>166</v>
      </c>
      <c r="P177" s="112" t="s">
        <v>125</v>
      </c>
      <c r="Q177" s="1">
        <v>230000000</v>
      </c>
      <c r="R177" s="112" t="s">
        <v>504</v>
      </c>
      <c r="S177" s="112"/>
      <c r="T177" s="112" t="s">
        <v>146</v>
      </c>
      <c r="U177" s="112"/>
      <c r="V177" s="112"/>
      <c r="W177" s="1">
        <v>30</v>
      </c>
      <c r="X177" s="1" t="s">
        <v>106</v>
      </c>
      <c r="Y177" s="1">
        <v>10</v>
      </c>
      <c r="Z177" s="113"/>
      <c r="AA177" s="112" t="s">
        <v>138</v>
      </c>
      <c r="AB177" s="112"/>
      <c r="AC177" s="114"/>
      <c r="AD177" s="114">
        <v>400000000</v>
      </c>
      <c r="AE177" s="114">
        <f>AD177*1.12</f>
        <v>448000000.00000006</v>
      </c>
      <c r="AF177" s="114"/>
      <c r="AG177" s="114"/>
      <c r="AH177" s="21">
        <v>236225383</v>
      </c>
      <c r="AI177" s="21">
        <f t="shared" ref="AI177:AI190" si="137">AH177*1.12</f>
        <v>264572428.96000004</v>
      </c>
      <c r="AJ177" s="114"/>
      <c r="AK177" s="114"/>
      <c r="AL177" s="21"/>
      <c r="AM177" s="21"/>
      <c r="AN177" s="114"/>
      <c r="AO177" s="114"/>
      <c r="AP177" s="21"/>
      <c r="AQ177" s="114"/>
      <c r="AR177" s="114"/>
      <c r="AS177" s="114"/>
      <c r="AT177" s="21"/>
      <c r="AU177" s="114"/>
      <c r="AV177" s="114"/>
      <c r="AW177" s="41">
        <v>0</v>
      </c>
      <c r="AX177" s="41">
        <f>AW177*1.12</f>
        <v>0</v>
      </c>
      <c r="AY177" s="112" t="s">
        <v>129</v>
      </c>
      <c r="AZ177" s="1" t="s">
        <v>505</v>
      </c>
      <c r="BA177" s="1" t="s">
        <v>506</v>
      </c>
      <c r="BB177" s="44"/>
      <c r="BC177" s="44"/>
      <c r="BD177" s="44"/>
      <c r="BE177" s="44"/>
      <c r="BF177" s="44"/>
      <c r="BG177" s="44"/>
      <c r="BH177" s="44"/>
      <c r="BI177" s="44"/>
      <c r="BJ177" s="87"/>
      <c r="BK177" s="28"/>
    </row>
    <row r="178" spans="1:63" s="164" customFormat="1" ht="12.95" customHeight="1" x14ac:dyDescent="0.25">
      <c r="A178" s="4" t="s">
        <v>217</v>
      </c>
      <c r="B178" s="44"/>
      <c r="C178" s="4" t="s">
        <v>709</v>
      </c>
      <c r="D178" s="44"/>
      <c r="E178" s="44"/>
      <c r="F178" s="1" t="s">
        <v>502</v>
      </c>
      <c r="G178" s="1" t="s">
        <v>503</v>
      </c>
      <c r="H178" s="1" t="s">
        <v>503</v>
      </c>
      <c r="I178" s="1" t="s">
        <v>120</v>
      </c>
      <c r="J178" s="1"/>
      <c r="K178" s="1"/>
      <c r="L178" s="1">
        <v>40</v>
      </c>
      <c r="M178" s="1" t="s">
        <v>122</v>
      </c>
      <c r="N178" s="5" t="s">
        <v>224</v>
      </c>
      <c r="O178" s="1" t="s">
        <v>144</v>
      </c>
      <c r="P178" s="1" t="s">
        <v>125</v>
      </c>
      <c r="Q178" s="1">
        <v>230000000</v>
      </c>
      <c r="R178" s="1" t="s">
        <v>504</v>
      </c>
      <c r="S178" s="1"/>
      <c r="T178" s="1" t="s">
        <v>146</v>
      </c>
      <c r="U178" s="1"/>
      <c r="V178" s="1"/>
      <c r="W178" s="1">
        <v>30</v>
      </c>
      <c r="X178" s="1" t="s">
        <v>106</v>
      </c>
      <c r="Y178" s="1">
        <v>10</v>
      </c>
      <c r="Z178" s="5"/>
      <c r="AA178" s="1" t="s">
        <v>138</v>
      </c>
      <c r="AB178" s="71"/>
      <c r="AC178" s="71"/>
      <c r="AD178" s="71">
        <v>400000000</v>
      </c>
      <c r="AE178" s="71">
        <f t="shared" ref="AE178:AE180" si="138">AD178*1.12</f>
        <v>448000000.00000006</v>
      </c>
      <c r="AF178" s="71"/>
      <c r="AG178" s="71"/>
      <c r="AH178" s="71">
        <v>236225383</v>
      </c>
      <c r="AI178" s="71">
        <f t="shared" si="137"/>
        <v>264572428.96000004</v>
      </c>
      <c r="AJ178" s="71"/>
      <c r="AK178" s="71"/>
      <c r="AL178" s="71"/>
      <c r="AM178" s="71"/>
      <c r="AN178" s="71"/>
      <c r="AO178" s="71"/>
      <c r="AP178" s="71"/>
      <c r="AQ178" s="71"/>
      <c r="AR178" s="71"/>
      <c r="AS178" s="71"/>
      <c r="AT178" s="71"/>
      <c r="AU178" s="71"/>
      <c r="AV178" s="71"/>
      <c r="AW178" s="42">
        <v>0</v>
      </c>
      <c r="AX178" s="42">
        <f t="shared" si="128"/>
        <v>0</v>
      </c>
      <c r="AY178" s="1" t="s">
        <v>129</v>
      </c>
      <c r="AZ178" s="1" t="s">
        <v>505</v>
      </c>
      <c r="BA178" s="1" t="s">
        <v>506</v>
      </c>
      <c r="BB178" s="44"/>
      <c r="BC178" s="44"/>
      <c r="BD178" s="44"/>
      <c r="BE178" s="44"/>
      <c r="BF178" s="44"/>
      <c r="BG178" s="44"/>
      <c r="BH178" s="44"/>
      <c r="BI178" s="44"/>
      <c r="BJ178" s="87"/>
      <c r="BK178" s="32">
        <v>14</v>
      </c>
    </row>
    <row r="179" spans="1:63" s="164" customFormat="1" ht="12.95" customHeight="1" x14ac:dyDescent="0.25">
      <c r="A179" s="158" t="s">
        <v>217</v>
      </c>
      <c r="B179" s="195"/>
      <c r="C179" s="158" t="s">
        <v>763</v>
      </c>
      <c r="D179" s="195"/>
      <c r="E179" s="195"/>
      <c r="F179" s="152" t="s">
        <v>502</v>
      </c>
      <c r="G179" s="152" t="s">
        <v>503</v>
      </c>
      <c r="H179" s="152" t="s">
        <v>503</v>
      </c>
      <c r="I179" s="152" t="s">
        <v>120</v>
      </c>
      <c r="J179" s="152"/>
      <c r="K179" s="152"/>
      <c r="L179" s="152">
        <v>40</v>
      </c>
      <c r="M179" s="152" t="s">
        <v>122</v>
      </c>
      <c r="N179" s="181" t="s">
        <v>224</v>
      </c>
      <c r="O179" s="152" t="s">
        <v>398</v>
      </c>
      <c r="P179" s="152" t="s">
        <v>125</v>
      </c>
      <c r="Q179" s="152">
        <v>230000000</v>
      </c>
      <c r="R179" s="152" t="s">
        <v>504</v>
      </c>
      <c r="S179" s="152"/>
      <c r="T179" s="152" t="s">
        <v>146</v>
      </c>
      <c r="U179" s="152"/>
      <c r="V179" s="152"/>
      <c r="W179" s="152">
        <v>30</v>
      </c>
      <c r="X179" s="152" t="s">
        <v>106</v>
      </c>
      <c r="Y179" s="152">
        <v>10</v>
      </c>
      <c r="Z179" s="181"/>
      <c r="AA179" s="152" t="s">
        <v>138</v>
      </c>
      <c r="AB179" s="186"/>
      <c r="AC179" s="186"/>
      <c r="AD179" s="186">
        <v>400000000</v>
      </c>
      <c r="AE179" s="186">
        <f t="shared" si="138"/>
        <v>448000000.00000006</v>
      </c>
      <c r="AF179" s="186"/>
      <c r="AG179" s="186"/>
      <c r="AH179" s="186">
        <v>236225383</v>
      </c>
      <c r="AI179" s="186">
        <f t="shared" si="137"/>
        <v>264572428.96000004</v>
      </c>
      <c r="AJ179" s="186"/>
      <c r="AK179" s="186"/>
      <c r="AL179" s="186"/>
      <c r="AM179" s="186"/>
      <c r="AN179" s="186"/>
      <c r="AO179" s="186"/>
      <c r="AP179" s="186"/>
      <c r="AQ179" s="186"/>
      <c r="AR179" s="186"/>
      <c r="AS179" s="186"/>
      <c r="AT179" s="186"/>
      <c r="AU179" s="186"/>
      <c r="AV179" s="186"/>
      <c r="AW179" s="42">
        <v>0</v>
      </c>
      <c r="AX179" s="42">
        <f t="shared" si="128"/>
        <v>0</v>
      </c>
      <c r="AY179" s="152" t="s">
        <v>129</v>
      </c>
      <c r="AZ179" s="152" t="s">
        <v>505</v>
      </c>
      <c r="BA179" s="152" t="s">
        <v>506</v>
      </c>
      <c r="BB179" s="195"/>
      <c r="BC179" s="195"/>
      <c r="BD179" s="195"/>
      <c r="BE179" s="195"/>
      <c r="BF179" s="195"/>
      <c r="BG179" s="195"/>
      <c r="BH179" s="195"/>
      <c r="BI179" s="195"/>
      <c r="BJ179" s="87"/>
      <c r="BK179" s="32">
        <v>14</v>
      </c>
    </row>
    <row r="180" spans="1:63" s="166" customFormat="1" ht="12.95" customHeight="1" x14ac:dyDescent="0.25">
      <c r="A180" s="213" t="s">
        <v>217</v>
      </c>
      <c r="B180" s="214"/>
      <c r="C180" s="213" t="s">
        <v>812</v>
      </c>
      <c r="D180" s="214"/>
      <c r="E180" s="214"/>
      <c r="F180" s="222" t="s">
        <v>502</v>
      </c>
      <c r="G180" s="222" t="s">
        <v>503</v>
      </c>
      <c r="H180" s="222" t="s">
        <v>503</v>
      </c>
      <c r="I180" s="222" t="s">
        <v>120</v>
      </c>
      <c r="J180" s="222"/>
      <c r="K180" s="222"/>
      <c r="L180" s="222">
        <v>40</v>
      </c>
      <c r="M180" s="222" t="s">
        <v>122</v>
      </c>
      <c r="N180" s="221" t="s">
        <v>224</v>
      </c>
      <c r="O180" s="222" t="s">
        <v>694</v>
      </c>
      <c r="P180" s="222" t="s">
        <v>125</v>
      </c>
      <c r="Q180" s="222">
        <v>230000000</v>
      </c>
      <c r="R180" s="222" t="s">
        <v>504</v>
      </c>
      <c r="S180" s="222"/>
      <c r="T180" s="222" t="s">
        <v>146</v>
      </c>
      <c r="U180" s="222"/>
      <c r="V180" s="222"/>
      <c r="W180" s="222">
        <v>30</v>
      </c>
      <c r="X180" s="222" t="s">
        <v>106</v>
      </c>
      <c r="Y180" s="222">
        <v>10</v>
      </c>
      <c r="Z180" s="221"/>
      <c r="AA180" s="222" t="s">
        <v>138</v>
      </c>
      <c r="AB180" s="226"/>
      <c r="AC180" s="226"/>
      <c r="AD180" s="226">
        <v>400000000</v>
      </c>
      <c r="AE180" s="226">
        <f t="shared" si="138"/>
        <v>448000000.00000006</v>
      </c>
      <c r="AF180" s="226"/>
      <c r="AG180" s="226"/>
      <c r="AH180" s="226">
        <v>236225383</v>
      </c>
      <c r="AI180" s="226">
        <f t="shared" si="137"/>
        <v>264572428.96000004</v>
      </c>
      <c r="AJ180" s="226"/>
      <c r="AK180" s="226"/>
      <c r="AL180" s="226"/>
      <c r="AM180" s="226"/>
      <c r="AN180" s="226"/>
      <c r="AO180" s="226"/>
      <c r="AP180" s="226"/>
      <c r="AQ180" s="226"/>
      <c r="AR180" s="226"/>
      <c r="AS180" s="226"/>
      <c r="AT180" s="226"/>
      <c r="AU180" s="226"/>
      <c r="AV180" s="226"/>
      <c r="AW180" s="227">
        <v>0</v>
      </c>
      <c r="AX180" s="227">
        <f t="shared" si="128"/>
        <v>0</v>
      </c>
      <c r="AY180" s="222" t="s">
        <v>129</v>
      </c>
      <c r="AZ180" s="222" t="s">
        <v>505</v>
      </c>
      <c r="BA180" s="222" t="s">
        <v>506</v>
      </c>
      <c r="BB180" s="214"/>
      <c r="BC180" s="214"/>
      <c r="BD180" s="214"/>
      <c r="BE180" s="214"/>
      <c r="BF180" s="214"/>
      <c r="BG180" s="214"/>
      <c r="BH180" s="214"/>
      <c r="BI180" s="214"/>
      <c r="BJ180" s="229"/>
      <c r="BK180" s="241">
        <v>14</v>
      </c>
    </row>
    <row r="181" spans="1:63" s="166" customFormat="1" ht="12.95" customHeight="1" x14ac:dyDescent="0.25">
      <c r="A181" s="310" t="s">
        <v>217</v>
      </c>
      <c r="B181" s="311"/>
      <c r="C181" s="162" t="s">
        <v>906</v>
      </c>
      <c r="D181" s="312"/>
      <c r="E181" s="311"/>
      <c r="F181" s="313" t="s">
        <v>502</v>
      </c>
      <c r="G181" s="313" t="s">
        <v>503</v>
      </c>
      <c r="H181" s="313" t="s">
        <v>503</v>
      </c>
      <c r="I181" s="313" t="s">
        <v>120</v>
      </c>
      <c r="J181" s="313"/>
      <c r="K181" s="313"/>
      <c r="L181" s="314">
        <v>40</v>
      </c>
      <c r="M181" s="314" t="s">
        <v>122</v>
      </c>
      <c r="N181" s="315" t="s">
        <v>224</v>
      </c>
      <c r="O181" s="314" t="s">
        <v>907</v>
      </c>
      <c r="P181" s="314" t="s">
        <v>125</v>
      </c>
      <c r="Q181" s="313">
        <v>230000000</v>
      </c>
      <c r="R181" s="314" t="s">
        <v>504</v>
      </c>
      <c r="S181" s="314"/>
      <c r="T181" s="314" t="s">
        <v>146</v>
      </c>
      <c r="U181" s="314"/>
      <c r="V181" s="314"/>
      <c r="W181" s="313">
        <v>30</v>
      </c>
      <c r="X181" s="313" t="s">
        <v>106</v>
      </c>
      <c r="Y181" s="313">
        <v>10</v>
      </c>
      <c r="Z181" s="315"/>
      <c r="AA181" s="314" t="s">
        <v>138</v>
      </c>
      <c r="AB181" s="316"/>
      <c r="AC181" s="316"/>
      <c r="AD181" s="316">
        <v>400000000</v>
      </c>
      <c r="AE181" s="316">
        <v>448000000.00000006</v>
      </c>
      <c r="AF181" s="316"/>
      <c r="AG181" s="316"/>
      <c r="AH181" s="317">
        <v>236225383</v>
      </c>
      <c r="AI181" s="317">
        <v>264572428.96000004</v>
      </c>
      <c r="AJ181" s="316"/>
      <c r="AK181" s="316"/>
      <c r="AL181" s="317"/>
      <c r="AM181" s="317"/>
      <c r="AN181" s="316"/>
      <c r="AO181" s="316"/>
      <c r="AP181" s="317"/>
      <c r="AQ181" s="316"/>
      <c r="AR181" s="316"/>
      <c r="AS181" s="316"/>
      <c r="AT181" s="317"/>
      <c r="AU181" s="316"/>
      <c r="AV181" s="316"/>
      <c r="AW181" s="318">
        <v>636225383</v>
      </c>
      <c r="AX181" s="318">
        <v>712572428.96000004</v>
      </c>
      <c r="AY181" s="314" t="s">
        <v>129</v>
      </c>
      <c r="AZ181" s="313" t="s">
        <v>505</v>
      </c>
      <c r="BA181" s="313" t="s">
        <v>506</v>
      </c>
      <c r="BB181" s="311"/>
      <c r="BC181" s="311"/>
      <c r="BD181" s="311"/>
      <c r="BE181" s="311"/>
      <c r="BF181" s="311"/>
      <c r="BG181" s="311" t="s">
        <v>128</v>
      </c>
      <c r="BH181" s="311"/>
      <c r="BI181" s="311"/>
      <c r="BJ181" s="312"/>
      <c r="BK181" s="319">
        <v>14</v>
      </c>
    </row>
    <row r="182" spans="1:63" s="164" customFormat="1" ht="12.95" customHeight="1" x14ac:dyDescent="0.25">
      <c r="A182" s="15" t="s">
        <v>217</v>
      </c>
      <c r="B182" s="44"/>
      <c r="C182" s="175" t="s">
        <v>507</v>
      </c>
      <c r="D182" s="87"/>
      <c r="E182" s="44"/>
      <c r="F182" s="1" t="s">
        <v>221</v>
      </c>
      <c r="G182" s="1" t="s">
        <v>222</v>
      </c>
      <c r="H182" s="1" t="s">
        <v>223</v>
      </c>
      <c r="I182" s="1" t="s">
        <v>120</v>
      </c>
      <c r="J182" s="1"/>
      <c r="K182" s="1"/>
      <c r="L182" s="112">
        <v>40</v>
      </c>
      <c r="M182" s="112" t="s">
        <v>122</v>
      </c>
      <c r="N182" s="112" t="s">
        <v>165</v>
      </c>
      <c r="O182" s="112" t="s">
        <v>166</v>
      </c>
      <c r="P182" s="112" t="s">
        <v>125</v>
      </c>
      <c r="Q182" s="1">
        <v>230000000</v>
      </c>
      <c r="R182" s="112" t="s">
        <v>504</v>
      </c>
      <c r="S182" s="112"/>
      <c r="T182" s="112" t="s">
        <v>146</v>
      </c>
      <c r="U182" s="112"/>
      <c r="V182" s="112"/>
      <c r="W182" s="1">
        <v>30</v>
      </c>
      <c r="X182" s="1" t="s">
        <v>106</v>
      </c>
      <c r="Y182" s="1">
        <v>10</v>
      </c>
      <c r="Z182" s="113"/>
      <c r="AA182" s="112" t="s">
        <v>138</v>
      </c>
      <c r="AB182" s="112"/>
      <c r="AC182" s="114"/>
      <c r="AD182" s="114">
        <v>752391231</v>
      </c>
      <c r="AE182" s="114">
        <f>AD182*1.12</f>
        <v>842678178.72000003</v>
      </c>
      <c r="AF182" s="114"/>
      <c r="AG182" s="114"/>
      <c r="AH182" s="21">
        <v>255000000</v>
      </c>
      <c r="AI182" s="21">
        <f t="shared" si="137"/>
        <v>285600000</v>
      </c>
      <c r="AJ182" s="114"/>
      <c r="AK182" s="114"/>
      <c r="AL182" s="21"/>
      <c r="AM182" s="21"/>
      <c r="AN182" s="114"/>
      <c r="AO182" s="114"/>
      <c r="AP182" s="21"/>
      <c r="AQ182" s="114"/>
      <c r="AR182" s="114"/>
      <c r="AS182" s="114"/>
      <c r="AT182" s="21"/>
      <c r="AU182" s="114"/>
      <c r="AV182" s="114"/>
      <c r="AW182" s="41">
        <v>0</v>
      </c>
      <c r="AX182" s="41">
        <f>AW182*1.12</f>
        <v>0</v>
      </c>
      <c r="AY182" s="112" t="s">
        <v>129</v>
      </c>
      <c r="AZ182" s="1" t="s">
        <v>508</v>
      </c>
      <c r="BA182" s="1" t="s">
        <v>509</v>
      </c>
      <c r="BB182" s="44"/>
      <c r="BC182" s="44"/>
      <c r="BD182" s="44"/>
      <c r="BE182" s="44"/>
      <c r="BF182" s="44"/>
      <c r="BG182" s="44"/>
      <c r="BH182" s="44"/>
      <c r="BI182" s="44"/>
      <c r="BJ182" s="87"/>
      <c r="BK182" s="28"/>
    </row>
    <row r="183" spans="1:63" s="164" customFormat="1" ht="12.95" customHeight="1" x14ac:dyDescent="0.25">
      <c r="A183" s="4" t="s">
        <v>217</v>
      </c>
      <c r="B183" s="44"/>
      <c r="C183" s="4" t="s">
        <v>710</v>
      </c>
      <c r="D183" s="44"/>
      <c r="E183" s="44"/>
      <c r="F183" s="1" t="s">
        <v>221</v>
      </c>
      <c r="G183" s="1" t="s">
        <v>222</v>
      </c>
      <c r="H183" s="1" t="s">
        <v>223</v>
      </c>
      <c r="I183" s="1" t="s">
        <v>120</v>
      </c>
      <c r="J183" s="1"/>
      <c r="K183" s="1"/>
      <c r="L183" s="1">
        <v>40</v>
      </c>
      <c r="M183" s="1" t="s">
        <v>122</v>
      </c>
      <c r="N183" s="5" t="s">
        <v>224</v>
      </c>
      <c r="O183" s="1" t="s">
        <v>144</v>
      </c>
      <c r="P183" s="1" t="s">
        <v>125</v>
      </c>
      <c r="Q183" s="1">
        <v>230000000</v>
      </c>
      <c r="R183" s="1" t="s">
        <v>504</v>
      </c>
      <c r="S183" s="1"/>
      <c r="T183" s="1" t="s">
        <v>146</v>
      </c>
      <c r="U183" s="1"/>
      <c r="V183" s="1"/>
      <c r="W183" s="1">
        <v>30</v>
      </c>
      <c r="X183" s="1" t="s">
        <v>106</v>
      </c>
      <c r="Y183" s="1">
        <v>10</v>
      </c>
      <c r="Z183" s="5"/>
      <c r="AA183" s="1" t="s">
        <v>138</v>
      </c>
      <c r="AB183" s="71"/>
      <c r="AC183" s="71"/>
      <c r="AD183" s="71">
        <v>752391231</v>
      </c>
      <c r="AE183" s="71">
        <f t="shared" ref="AE183:AE184" si="139">AD183*1.12</f>
        <v>842678178.72000003</v>
      </c>
      <c r="AF183" s="71"/>
      <c r="AG183" s="71"/>
      <c r="AH183" s="71">
        <v>255000000</v>
      </c>
      <c r="AI183" s="71">
        <f t="shared" si="137"/>
        <v>285600000</v>
      </c>
      <c r="AJ183" s="71"/>
      <c r="AK183" s="71"/>
      <c r="AL183" s="71"/>
      <c r="AM183" s="71"/>
      <c r="AN183" s="71"/>
      <c r="AO183" s="71"/>
      <c r="AP183" s="71"/>
      <c r="AQ183" s="71"/>
      <c r="AR183" s="71"/>
      <c r="AS183" s="71"/>
      <c r="AT183" s="71"/>
      <c r="AU183" s="71"/>
      <c r="AV183" s="71"/>
      <c r="AW183" s="41">
        <v>0</v>
      </c>
      <c r="AX183" s="41">
        <f>AW183*1.12</f>
        <v>0</v>
      </c>
      <c r="AY183" s="1" t="s">
        <v>129</v>
      </c>
      <c r="AZ183" s="1" t="s">
        <v>508</v>
      </c>
      <c r="BA183" s="1" t="s">
        <v>509</v>
      </c>
      <c r="BB183" s="44"/>
      <c r="BC183" s="44"/>
      <c r="BD183" s="44"/>
      <c r="BE183" s="44"/>
      <c r="BF183" s="44"/>
      <c r="BG183" s="44"/>
      <c r="BH183" s="44"/>
      <c r="BI183" s="44"/>
      <c r="BJ183" s="87"/>
      <c r="BK183" s="32">
        <v>14</v>
      </c>
    </row>
    <row r="184" spans="1:63" s="164" customFormat="1" ht="12.95" customHeight="1" x14ac:dyDescent="0.25">
      <c r="A184" s="158" t="s">
        <v>217</v>
      </c>
      <c r="B184" s="195"/>
      <c r="C184" s="158" t="s">
        <v>764</v>
      </c>
      <c r="D184" s="195"/>
      <c r="E184" s="195"/>
      <c r="F184" s="152" t="s">
        <v>221</v>
      </c>
      <c r="G184" s="152" t="s">
        <v>222</v>
      </c>
      <c r="H184" s="152" t="s">
        <v>223</v>
      </c>
      <c r="I184" s="152" t="s">
        <v>120</v>
      </c>
      <c r="J184" s="152"/>
      <c r="K184" s="152"/>
      <c r="L184" s="152">
        <v>40</v>
      </c>
      <c r="M184" s="152" t="s">
        <v>122</v>
      </c>
      <c r="N184" s="181" t="s">
        <v>224</v>
      </c>
      <c r="O184" s="152" t="s">
        <v>398</v>
      </c>
      <c r="P184" s="152" t="s">
        <v>125</v>
      </c>
      <c r="Q184" s="152">
        <v>230000000</v>
      </c>
      <c r="R184" s="152" t="s">
        <v>504</v>
      </c>
      <c r="S184" s="152"/>
      <c r="T184" s="152" t="s">
        <v>146</v>
      </c>
      <c r="U184" s="152"/>
      <c r="V184" s="152"/>
      <c r="W184" s="152">
        <v>30</v>
      </c>
      <c r="X184" s="152" t="s">
        <v>106</v>
      </c>
      <c r="Y184" s="152">
        <v>10</v>
      </c>
      <c r="Z184" s="181"/>
      <c r="AA184" s="152" t="s">
        <v>138</v>
      </c>
      <c r="AB184" s="186"/>
      <c r="AC184" s="186"/>
      <c r="AD184" s="186">
        <v>752391231</v>
      </c>
      <c r="AE184" s="186">
        <f t="shared" si="139"/>
        <v>842678178.72000003</v>
      </c>
      <c r="AF184" s="186"/>
      <c r="AG184" s="186"/>
      <c r="AH184" s="186">
        <v>255000000</v>
      </c>
      <c r="AI184" s="186">
        <f t="shared" si="137"/>
        <v>285600000</v>
      </c>
      <c r="AJ184" s="186"/>
      <c r="AK184" s="186"/>
      <c r="AL184" s="186"/>
      <c r="AM184" s="186"/>
      <c r="AN184" s="186"/>
      <c r="AO184" s="186"/>
      <c r="AP184" s="186"/>
      <c r="AQ184" s="186"/>
      <c r="AR184" s="186"/>
      <c r="AS184" s="186"/>
      <c r="AT184" s="186"/>
      <c r="AU184" s="186"/>
      <c r="AV184" s="186"/>
      <c r="AW184" s="185">
        <f t="shared" si="136"/>
        <v>1007391231</v>
      </c>
      <c r="AX184" s="185">
        <f t="shared" si="128"/>
        <v>1128278178.72</v>
      </c>
      <c r="AY184" s="152" t="s">
        <v>129</v>
      </c>
      <c r="AZ184" s="152" t="s">
        <v>508</v>
      </c>
      <c r="BA184" s="152" t="s">
        <v>509</v>
      </c>
      <c r="BB184" s="195"/>
      <c r="BC184" s="195"/>
      <c r="BD184" s="195"/>
      <c r="BE184" s="195"/>
      <c r="BF184" s="195"/>
      <c r="BG184" s="195"/>
      <c r="BH184" s="195"/>
      <c r="BI184" s="195"/>
      <c r="BJ184" s="87"/>
      <c r="BK184" s="32">
        <v>14</v>
      </c>
    </row>
    <row r="185" spans="1:63" s="164" customFormat="1" ht="12.95" customHeight="1" x14ac:dyDescent="0.25">
      <c r="A185" s="15" t="s">
        <v>217</v>
      </c>
      <c r="B185" s="44"/>
      <c r="C185" s="175" t="s">
        <v>510</v>
      </c>
      <c r="D185" s="87"/>
      <c r="E185" s="44"/>
      <c r="F185" s="1" t="s">
        <v>502</v>
      </c>
      <c r="G185" s="1" t="s">
        <v>503</v>
      </c>
      <c r="H185" s="1" t="s">
        <v>503</v>
      </c>
      <c r="I185" s="1" t="s">
        <v>120</v>
      </c>
      <c r="J185" s="1"/>
      <c r="K185" s="1"/>
      <c r="L185" s="1">
        <v>40</v>
      </c>
      <c r="M185" s="112">
        <v>230000000</v>
      </c>
      <c r="N185" s="112" t="s">
        <v>165</v>
      </c>
      <c r="O185" s="112" t="s">
        <v>166</v>
      </c>
      <c r="P185" s="112" t="s">
        <v>125</v>
      </c>
      <c r="Q185" s="112">
        <v>230000000</v>
      </c>
      <c r="R185" s="1" t="s">
        <v>511</v>
      </c>
      <c r="S185" s="112"/>
      <c r="T185" s="112" t="s">
        <v>146</v>
      </c>
      <c r="U185" s="112"/>
      <c r="V185" s="112"/>
      <c r="W185" s="112">
        <v>30</v>
      </c>
      <c r="X185" s="112" t="s">
        <v>106</v>
      </c>
      <c r="Y185" s="112">
        <v>10</v>
      </c>
      <c r="Z185" s="114"/>
      <c r="AA185" s="113" t="s">
        <v>138</v>
      </c>
      <c r="AB185" s="112"/>
      <c r="AC185" s="112"/>
      <c r="AD185" s="114">
        <v>754673185</v>
      </c>
      <c r="AE185" s="114">
        <f>AD185*1.12</f>
        <v>845233967.20000005</v>
      </c>
      <c r="AF185" s="114"/>
      <c r="AG185" s="114"/>
      <c r="AH185" s="114">
        <v>500000000</v>
      </c>
      <c r="AI185" s="21">
        <f t="shared" si="137"/>
        <v>560000000</v>
      </c>
      <c r="AJ185" s="114"/>
      <c r="AK185" s="114"/>
      <c r="AL185" s="114"/>
      <c r="AM185" s="21"/>
      <c r="AN185" s="114"/>
      <c r="AO185" s="114"/>
      <c r="AP185" s="114"/>
      <c r="AQ185" s="21"/>
      <c r="AR185" s="114"/>
      <c r="AS185" s="114"/>
      <c r="AT185" s="114"/>
      <c r="AU185" s="21"/>
      <c r="AV185" s="114"/>
      <c r="AW185" s="41">
        <v>0</v>
      </c>
      <c r="AX185" s="41">
        <f>AW185*1.12</f>
        <v>0</v>
      </c>
      <c r="AY185" s="112" t="s">
        <v>129</v>
      </c>
      <c r="AZ185" s="1" t="s">
        <v>512</v>
      </c>
      <c r="BA185" s="112" t="s">
        <v>513</v>
      </c>
      <c r="BB185" s="44"/>
      <c r="BC185" s="44"/>
      <c r="BD185" s="44"/>
      <c r="BE185" s="44"/>
      <c r="BF185" s="44"/>
      <c r="BG185" s="44"/>
      <c r="BH185" s="44"/>
      <c r="BI185" s="44"/>
      <c r="BJ185" s="87"/>
      <c r="BK185" s="28"/>
    </row>
    <row r="186" spans="1:63" s="164" customFormat="1" ht="12.95" customHeight="1" x14ac:dyDescent="0.25">
      <c r="A186" s="4" t="s">
        <v>217</v>
      </c>
      <c r="B186" s="44"/>
      <c r="C186" s="4" t="s">
        <v>711</v>
      </c>
      <c r="D186" s="44"/>
      <c r="E186" s="44"/>
      <c r="F186" s="1" t="s">
        <v>502</v>
      </c>
      <c r="G186" s="1" t="s">
        <v>503</v>
      </c>
      <c r="H186" s="1" t="s">
        <v>503</v>
      </c>
      <c r="I186" s="1" t="s">
        <v>120</v>
      </c>
      <c r="J186" s="1"/>
      <c r="K186" s="1"/>
      <c r="L186" s="1">
        <v>40</v>
      </c>
      <c r="M186" s="1">
        <v>230000000</v>
      </c>
      <c r="N186" s="5" t="s">
        <v>224</v>
      </c>
      <c r="O186" s="1" t="s">
        <v>144</v>
      </c>
      <c r="P186" s="1" t="s">
        <v>125</v>
      </c>
      <c r="Q186" s="1">
        <v>230000000</v>
      </c>
      <c r="R186" s="1" t="s">
        <v>511</v>
      </c>
      <c r="S186" s="1"/>
      <c r="T186" s="1" t="s">
        <v>146</v>
      </c>
      <c r="U186" s="1"/>
      <c r="V186" s="1"/>
      <c r="W186" s="1">
        <v>30</v>
      </c>
      <c r="X186" s="1" t="s">
        <v>106</v>
      </c>
      <c r="Y186" s="1">
        <v>10</v>
      </c>
      <c r="Z186" s="21"/>
      <c r="AA186" s="5" t="s">
        <v>138</v>
      </c>
      <c r="AB186" s="71"/>
      <c r="AC186" s="71"/>
      <c r="AD186" s="71">
        <v>754673185</v>
      </c>
      <c r="AE186" s="71">
        <f t="shared" ref="AE186:AE187" si="140">AD186*1.12</f>
        <v>845233967.20000005</v>
      </c>
      <c r="AF186" s="71"/>
      <c r="AG186" s="71"/>
      <c r="AH186" s="71">
        <v>500000000</v>
      </c>
      <c r="AI186" s="71">
        <f t="shared" si="137"/>
        <v>560000000</v>
      </c>
      <c r="AJ186" s="71"/>
      <c r="AK186" s="71"/>
      <c r="AL186" s="71"/>
      <c r="AM186" s="71"/>
      <c r="AN186" s="71"/>
      <c r="AO186" s="71"/>
      <c r="AP186" s="71"/>
      <c r="AQ186" s="71"/>
      <c r="AR186" s="71"/>
      <c r="AS186" s="71"/>
      <c r="AT186" s="71"/>
      <c r="AU186" s="71"/>
      <c r="AV186" s="71"/>
      <c r="AW186" s="41">
        <v>0</v>
      </c>
      <c r="AX186" s="41">
        <f>AW186*1.12</f>
        <v>0</v>
      </c>
      <c r="AY186" s="1" t="s">
        <v>129</v>
      </c>
      <c r="AZ186" s="1" t="s">
        <v>512</v>
      </c>
      <c r="BA186" s="1" t="s">
        <v>513</v>
      </c>
      <c r="BB186" s="44"/>
      <c r="BC186" s="44"/>
      <c r="BD186" s="44"/>
      <c r="BE186" s="44"/>
      <c r="BF186" s="44"/>
      <c r="BG186" s="44"/>
      <c r="BH186" s="44"/>
      <c r="BI186" s="44"/>
      <c r="BJ186" s="87"/>
      <c r="BK186" s="32">
        <v>14</v>
      </c>
    </row>
    <row r="187" spans="1:63" s="164" customFormat="1" ht="12.95" customHeight="1" x14ac:dyDescent="0.25">
      <c r="A187" s="158" t="s">
        <v>217</v>
      </c>
      <c r="B187" s="195"/>
      <c r="C187" s="158" t="s">
        <v>765</v>
      </c>
      <c r="D187" s="195"/>
      <c r="E187" s="195"/>
      <c r="F187" s="152" t="s">
        <v>502</v>
      </c>
      <c r="G187" s="152" t="s">
        <v>503</v>
      </c>
      <c r="H187" s="152" t="s">
        <v>503</v>
      </c>
      <c r="I187" s="152" t="s">
        <v>120</v>
      </c>
      <c r="J187" s="152"/>
      <c r="K187" s="152"/>
      <c r="L187" s="152">
        <v>40</v>
      </c>
      <c r="M187" s="152">
        <v>230000000</v>
      </c>
      <c r="N187" s="181" t="s">
        <v>224</v>
      </c>
      <c r="O187" s="152" t="s">
        <v>398</v>
      </c>
      <c r="P187" s="152" t="s">
        <v>125</v>
      </c>
      <c r="Q187" s="152">
        <v>230000000</v>
      </c>
      <c r="R187" s="152" t="s">
        <v>511</v>
      </c>
      <c r="S187" s="152"/>
      <c r="T187" s="152" t="s">
        <v>146</v>
      </c>
      <c r="U187" s="152"/>
      <c r="V187" s="152"/>
      <c r="W187" s="152">
        <v>30</v>
      </c>
      <c r="X187" s="152" t="s">
        <v>106</v>
      </c>
      <c r="Y187" s="152">
        <v>10</v>
      </c>
      <c r="Z187" s="172"/>
      <c r="AA187" s="181" t="s">
        <v>138</v>
      </c>
      <c r="AB187" s="186"/>
      <c r="AC187" s="186"/>
      <c r="AD187" s="186">
        <v>754673185</v>
      </c>
      <c r="AE187" s="186">
        <f t="shared" si="140"/>
        <v>845233967.20000005</v>
      </c>
      <c r="AF187" s="186"/>
      <c r="AG187" s="186"/>
      <c r="AH187" s="186">
        <v>500000000</v>
      </c>
      <c r="AI187" s="186">
        <f t="shared" si="137"/>
        <v>560000000</v>
      </c>
      <c r="AJ187" s="186"/>
      <c r="AK187" s="186"/>
      <c r="AL187" s="186"/>
      <c r="AM187" s="186"/>
      <c r="AN187" s="186"/>
      <c r="AO187" s="186"/>
      <c r="AP187" s="186"/>
      <c r="AQ187" s="186"/>
      <c r="AR187" s="186"/>
      <c r="AS187" s="186"/>
      <c r="AT187" s="186"/>
      <c r="AU187" s="186"/>
      <c r="AV187" s="186"/>
      <c r="AW187" s="185">
        <f t="shared" si="136"/>
        <v>1254673185</v>
      </c>
      <c r="AX187" s="185">
        <f t="shared" si="128"/>
        <v>1405233967.2</v>
      </c>
      <c r="AY187" s="152" t="s">
        <v>129</v>
      </c>
      <c r="AZ187" s="152" t="s">
        <v>512</v>
      </c>
      <c r="BA187" s="152" t="s">
        <v>513</v>
      </c>
      <c r="BB187" s="195"/>
      <c r="BC187" s="195"/>
      <c r="BD187" s="195"/>
      <c r="BE187" s="195"/>
      <c r="BF187" s="195"/>
      <c r="BG187" s="195"/>
      <c r="BH187" s="195"/>
      <c r="BI187" s="195"/>
      <c r="BJ187" s="87"/>
      <c r="BK187" s="32">
        <v>14</v>
      </c>
    </row>
    <row r="188" spans="1:63" s="164" customFormat="1" ht="12.95" customHeight="1" x14ac:dyDescent="0.25">
      <c r="A188" s="15" t="s">
        <v>217</v>
      </c>
      <c r="B188" s="44"/>
      <c r="C188" s="175" t="s">
        <v>514</v>
      </c>
      <c r="D188" s="87"/>
      <c r="E188" s="44"/>
      <c r="F188" s="1" t="s">
        <v>502</v>
      </c>
      <c r="G188" s="1" t="s">
        <v>503</v>
      </c>
      <c r="H188" s="1" t="s">
        <v>503</v>
      </c>
      <c r="I188" s="1" t="s">
        <v>120</v>
      </c>
      <c r="J188" s="1"/>
      <c r="K188" s="1"/>
      <c r="L188" s="1">
        <v>40</v>
      </c>
      <c r="M188" s="112">
        <v>230000000</v>
      </c>
      <c r="N188" s="112" t="s">
        <v>165</v>
      </c>
      <c r="O188" s="112" t="s">
        <v>166</v>
      </c>
      <c r="P188" s="112" t="s">
        <v>125</v>
      </c>
      <c r="Q188" s="112">
        <v>230000000</v>
      </c>
      <c r="R188" s="1" t="s">
        <v>511</v>
      </c>
      <c r="S188" s="112"/>
      <c r="T188" s="112" t="s">
        <v>146</v>
      </c>
      <c r="U188" s="112"/>
      <c r="V188" s="112"/>
      <c r="W188" s="112">
        <v>30</v>
      </c>
      <c r="X188" s="112" t="s">
        <v>106</v>
      </c>
      <c r="Y188" s="112">
        <v>10</v>
      </c>
      <c r="Z188" s="114"/>
      <c r="AA188" s="113" t="s">
        <v>138</v>
      </c>
      <c r="AB188" s="112"/>
      <c r="AC188" s="112"/>
      <c r="AD188" s="114">
        <v>146045130</v>
      </c>
      <c r="AE188" s="114">
        <f>AD188*1.12</f>
        <v>163570545.60000002</v>
      </c>
      <c r="AF188" s="114"/>
      <c r="AG188" s="114"/>
      <c r="AH188" s="114">
        <v>188195495</v>
      </c>
      <c r="AI188" s="21">
        <f t="shared" si="137"/>
        <v>210778954.40000001</v>
      </c>
      <c r="AJ188" s="114"/>
      <c r="AK188" s="114"/>
      <c r="AL188" s="114"/>
      <c r="AM188" s="21"/>
      <c r="AN188" s="114"/>
      <c r="AO188" s="114"/>
      <c r="AP188" s="114"/>
      <c r="AQ188" s="21"/>
      <c r="AR188" s="114"/>
      <c r="AS188" s="114"/>
      <c r="AT188" s="114"/>
      <c r="AU188" s="21"/>
      <c r="AV188" s="114"/>
      <c r="AW188" s="41">
        <v>0</v>
      </c>
      <c r="AX188" s="41">
        <f>AW188*1.12</f>
        <v>0</v>
      </c>
      <c r="AY188" s="112" t="s">
        <v>129</v>
      </c>
      <c r="AZ188" s="1" t="s">
        <v>515</v>
      </c>
      <c r="BA188" s="112" t="s">
        <v>516</v>
      </c>
      <c r="BB188" s="44"/>
      <c r="BC188" s="44"/>
      <c r="BD188" s="44"/>
      <c r="BE188" s="44"/>
      <c r="BF188" s="44"/>
      <c r="BG188" s="44"/>
      <c r="BH188" s="44"/>
      <c r="BI188" s="44"/>
      <c r="BJ188" s="87"/>
      <c r="BK188" s="28"/>
    </row>
    <row r="189" spans="1:63" s="164" customFormat="1" ht="12.95" customHeight="1" x14ac:dyDescent="0.25">
      <c r="A189" s="4" t="s">
        <v>217</v>
      </c>
      <c r="B189" s="44"/>
      <c r="C189" s="4" t="s">
        <v>712</v>
      </c>
      <c r="D189" s="44"/>
      <c r="E189" s="44"/>
      <c r="F189" s="1" t="s">
        <v>502</v>
      </c>
      <c r="G189" s="1" t="s">
        <v>503</v>
      </c>
      <c r="H189" s="1" t="s">
        <v>503</v>
      </c>
      <c r="I189" s="1" t="s">
        <v>120</v>
      </c>
      <c r="J189" s="1"/>
      <c r="K189" s="1"/>
      <c r="L189" s="1">
        <v>40</v>
      </c>
      <c r="M189" s="1">
        <v>230000000</v>
      </c>
      <c r="N189" s="5" t="s">
        <v>224</v>
      </c>
      <c r="O189" s="1" t="s">
        <v>144</v>
      </c>
      <c r="P189" s="1" t="s">
        <v>125</v>
      </c>
      <c r="Q189" s="1">
        <v>230000000</v>
      </c>
      <c r="R189" s="1" t="s">
        <v>511</v>
      </c>
      <c r="S189" s="1"/>
      <c r="T189" s="1" t="s">
        <v>146</v>
      </c>
      <c r="U189" s="1"/>
      <c r="V189" s="1"/>
      <c r="W189" s="1">
        <v>30</v>
      </c>
      <c r="X189" s="1" t="s">
        <v>106</v>
      </c>
      <c r="Y189" s="1">
        <v>10</v>
      </c>
      <c r="Z189" s="21"/>
      <c r="AA189" s="5" t="s">
        <v>138</v>
      </c>
      <c r="AB189" s="71"/>
      <c r="AC189" s="71"/>
      <c r="AD189" s="71">
        <v>146045130</v>
      </c>
      <c r="AE189" s="71">
        <f t="shared" ref="AE189:AE190" si="141">AD189*1.12</f>
        <v>163570545.60000002</v>
      </c>
      <c r="AF189" s="71"/>
      <c r="AG189" s="71"/>
      <c r="AH189" s="71">
        <v>188195495</v>
      </c>
      <c r="AI189" s="71">
        <f t="shared" si="137"/>
        <v>210778954.40000001</v>
      </c>
      <c r="AJ189" s="71"/>
      <c r="AK189" s="71"/>
      <c r="AL189" s="71"/>
      <c r="AM189" s="71"/>
      <c r="AN189" s="71"/>
      <c r="AO189" s="71"/>
      <c r="AP189" s="71"/>
      <c r="AQ189" s="71"/>
      <c r="AR189" s="71"/>
      <c r="AS189" s="71"/>
      <c r="AT189" s="71"/>
      <c r="AU189" s="71"/>
      <c r="AV189" s="71"/>
      <c r="AW189" s="42">
        <v>0</v>
      </c>
      <c r="AX189" s="42">
        <f t="shared" si="128"/>
        <v>0</v>
      </c>
      <c r="AY189" s="1" t="s">
        <v>129</v>
      </c>
      <c r="AZ189" s="1" t="s">
        <v>515</v>
      </c>
      <c r="BA189" s="1" t="s">
        <v>516</v>
      </c>
      <c r="BB189" s="44"/>
      <c r="BC189" s="44"/>
      <c r="BD189" s="44"/>
      <c r="BE189" s="44"/>
      <c r="BF189" s="44"/>
      <c r="BG189" s="44"/>
      <c r="BH189" s="44"/>
      <c r="BI189" s="44"/>
      <c r="BJ189" s="87"/>
      <c r="BK189" s="32">
        <v>14</v>
      </c>
    </row>
    <row r="190" spans="1:63" s="164" customFormat="1" ht="12.95" customHeight="1" x14ac:dyDescent="0.25">
      <c r="A190" s="158" t="s">
        <v>217</v>
      </c>
      <c r="B190" s="195"/>
      <c r="C190" s="158" t="s">
        <v>800</v>
      </c>
      <c r="D190" s="195"/>
      <c r="E190" s="195"/>
      <c r="F190" s="152" t="s">
        <v>502</v>
      </c>
      <c r="G190" s="152" t="s">
        <v>503</v>
      </c>
      <c r="H190" s="152" t="s">
        <v>503</v>
      </c>
      <c r="I190" s="152" t="s">
        <v>120</v>
      </c>
      <c r="J190" s="152"/>
      <c r="K190" s="152"/>
      <c r="L190" s="152">
        <v>40</v>
      </c>
      <c r="M190" s="152">
        <v>230000000</v>
      </c>
      <c r="N190" s="181" t="s">
        <v>224</v>
      </c>
      <c r="O190" s="152" t="s">
        <v>694</v>
      </c>
      <c r="P190" s="152" t="s">
        <v>125</v>
      </c>
      <c r="Q190" s="152">
        <v>230000000</v>
      </c>
      <c r="R190" s="152" t="s">
        <v>511</v>
      </c>
      <c r="S190" s="152"/>
      <c r="T190" s="152" t="s">
        <v>146</v>
      </c>
      <c r="U190" s="152"/>
      <c r="V190" s="152"/>
      <c r="W190" s="152">
        <v>30</v>
      </c>
      <c r="X190" s="152" t="s">
        <v>106</v>
      </c>
      <c r="Y190" s="152">
        <v>10</v>
      </c>
      <c r="Z190" s="172"/>
      <c r="AA190" s="181" t="s">
        <v>138</v>
      </c>
      <c r="AB190" s="186"/>
      <c r="AC190" s="186"/>
      <c r="AD190" s="186">
        <v>146045130</v>
      </c>
      <c r="AE190" s="186">
        <f t="shared" si="141"/>
        <v>163570545.60000002</v>
      </c>
      <c r="AF190" s="186"/>
      <c r="AG190" s="186"/>
      <c r="AH190" s="186">
        <v>188195495</v>
      </c>
      <c r="AI190" s="186">
        <f t="shared" si="137"/>
        <v>210778954.40000001</v>
      </c>
      <c r="AJ190" s="186"/>
      <c r="AK190" s="186"/>
      <c r="AL190" s="186"/>
      <c r="AM190" s="186"/>
      <c r="AN190" s="186"/>
      <c r="AO190" s="186"/>
      <c r="AP190" s="186"/>
      <c r="AQ190" s="186"/>
      <c r="AR190" s="186"/>
      <c r="AS190" s="186"/>
      <c r="AT190" s="186"/>
      <c r="AU190" s="186"/>
      <c r="AV190" s="186"/>
      <c r="AW190" s="161">
        <f t="shared" si="136"/>
        <v>334240625</v>
      </c>
      <c r="AX190" s="161">
        <f t="shared" si="128"/>
        <v>374349500.00000006</v>
      </c>
      <c r="AY190" s="152" t="s">
        <v>129</v>
      </c>
      <c r="AZ190" s="152" t="s">
        <v>515</v>
      </c>
      <c r="BA190" s="152" t="s">
        <v>516</v>
      </c>
      <c r="BB190" s="195"/>
      <c r="BC190" s="195"/>
      <c r="BD190" s="195"/>
      <c r="BE190" s="195"/>
      <c r="BF190" s="195"/>
      <c r="BG190" s="195"/>
      <c r="BH190" s="195"/>
      <c r="BI190" s="195"/>
      <c r="BJ190" s="195"/>
      <c r="BK190" s="32">
        <v>14</v>
      </c>
    </row>
    <row r="191" spans="1:63" s="187" customFormat="1" ht="12.95" customHeight="1" x14ac:dyDescent="0.25">
      <c r="A191" s="1" t="s">
        <v>217</v>
      </c>
      <c r="B191" s="1"/>
      <c r="C191" s="178" t="s">
        <v>751</v>
      </c>
      <c r="D191" s="1"/>
      <c r="E191" s="1"/>
      <c r="F191" s="1" t="s">
        <v>713</v>
      </c>
      <c r="G191" s="1" t="s">
        <v>714</v>
      </c>
      <c r="H191" s="1" t="s">
        <v>714</v>
      </c>
      <c r="I191" s="4" t="s">
        <v>120</v>
      </c>
      <c r="J191" s="1"/>
      <c r="K191" s="1"/>
      <c r="L191" s="2" t="s">
        <v>715</v>
      </c>
      <c r="M191" s="5">
        <v>230000000</v>
      </c>
      <c r="N191" s="2" t="s">
        <v>224</v>
      </c>
      <c r="O191" s="1" t="s">
        <v>144</v>
      </c>
      <c r="P191" s="1" t="s">
        <v>125</v>
      </c>
      <c r="Q191" s="9">
        <v>230000000</v>
      </c>
      <c r="R191" s="2" t="s">
        <v>174</v>
      </c>
      <c r="S191" s="1"/>
      <c r="T191" s="2" t="s">
        <v>127</v>
      </c>
      <c r="U191" s="1" t="s">
        <v>716</v>
      </c>
      <c r="V191" s="2" t="s">
        <v>716</v>
      </c>
      <c r="W191" s="16">
        <v>0</v>
      </c>
      <c r="X191" s="16">
        <v>90</v>
      </c>
      <c r="Y191" s="16">
        <v>10</v>
      </c>
      <c r="Z191" s="1"/>
      <c r="AA191" s="4" t="s">
        <v>138</v>
      </c>
      <c r="AB191" s="71"/>
      <c r="AC191" s="71"/>
      <c r="AD191" s="71">
        <v>33000000</v>
      </c>
      <c r="AE191" s="71">
        <f>AD191*1.12</f>
        <v>36960000</v>
      </c>
      <c r="AF191" s="71"/>
      <c r="AG191" s="71"/>
      <c r="AH191" s="71">
        <v>34650000</v>
      </c>
      <c r="AI191" s="71">
        <f>AH191*1.12</f>
        <v>38808000</v>
      </c>
      <c r="AJ191" s="71"/>
      <c r="AK191" s="71"/>
      <c r="AL191" s="71">
        <v>36382500</v>
      </c>
      <c r="AM191" s="71">
        <f>AL191*1.12</f>
        <v>40748400.000000007</v>
      </c>
      <c r="AN191" s="71"/>
      <c r="AO191" s="71"/>
      <c r="AP191" s="71"/>
      <c r="AQ191" s="71"/>
      <c r="AR191" s="71"/>
      <c r="AS191" s="71"/>
      <c r="AT191" s="71"/>
      <c r="AU191" s="71"/>
      <c r="AV191" s="71"/>
      <c r="AW191" s="42">
        <f>AD191+AH191+AL191+AP191+AT191</f>
        <v>104032500</v>
      </c>
      <c r="AX191" s="42">
        <f>AW191*1.12</f>
        <v>116516400.00000001</v>
      </c>
      <c r="AY191" s="1" t="s">
        <v>129</v>
      </c>
      <c r="AZ191" s="2" t="s">
        <v>717</v>
      </c>
      <c r="BA191" s="2" t="s">
        <v>717</v>
      </c>
      <c r="BB191" s="1"/>
      <c r="BC191" s="1"/>
      <c r="BD191" s="1"/>
      <c r="BE191" s="1"/>
      <c r="BF191" s="1"/>
      <c r="BG191" s="4"/>
      <c r="BH191" s="4"/>
      <c r="BI191" s="4"/>
      <c r="BJ191" s="32"/>
      <c r="BK191" s="32"/>
    </row>
    <row r="192" spans="1:63" s="187" customFormat="1" ht="12.95" customHeight="1" x14ac:dyDescent="0.25">
      <c r="A192" s="1" t="s">
        <v>217</v>
      </c>
      <c r="B192" s="1"/>
      <c r="C192" s="178" t="s">
        <v>752</v>
      </c>
      <c r="D192" s="1"/>
      <c r="E192" s="1"/>
      <c r="F192" s="2" t="s">
        <v>718</v>
      </c>
      <c r="G192" s="3" t="s">
        <v>719</v>
      </c>
      <c r="H192" s="3" t="s">
        <v>720</v>
      </c>
      <c r="I192" s="4" t="s">
        <v>120</v>
      </c>
      <c r="J192" s="1"/>
      <c r="K192" s="1"/>
      <c r="L192" s="2">
        <v>40</v>
      </c>
      <c r="M192" s="5">
        <v>230000000</v>
      </c>
      <c r="N192" s="2" t="s">
        <v>224</v>
      </c>
      <c r="O192" s="1" t="s">
        <v>144</v>
      </c>
      <c r="P192" s="1" t="s">
        <v>125</v>
      </c>
      <c r="Q192" s="9">
        <v>230000000</v>
      </c>
      <c r="R192" s="2" t="s">
        <v>521</v>
      </c>
      <c r="S192" s="1"/>
      <c r="T192" s="2" t="s">
        <v>167</v>
      </c>
      <c r="U192" s="1" t="s">
        <v>716</v>
      </c>
      <c r="V192" s="2" t="s">
        <v>716</v>
      </c>
      <c r="W192" s="16">
        <v>30</v>
      </c>
      <c r="X192" s="16" t="s">
        <v>106</v>
      </c>
      <c r="Y192" s="16">
        <v>10</v>
      </c>
      <c r="Z192" s="1"/>
      <c r="AA192" s="4" t="s">
        <v>138</v>
      </c>
      <c r="AB192" s="71"/>
      <c r="AC192" s="71"/>
      <c r="AD192" s="71">
        <v>810000000</v>
      </c>
      <c r="AE192" s="71">
        <f t="shared" ref="AE192:AE201" si="142">AD192*1.12</f>
        <v>907200000.00000012</v>
      </c>
      <c r="AF192" s="71"/>
      <c r="AG192" s="71"/>
      <c r="AH192" s="71">
        <v>714000000</v>
      </c>
      <c r="AI192" s="71">
        <f t="shared" ref="AI192:AI201" si="143">AH192*1.12</f>
        <v>799680000.00000012</v>
      </c>
      <c r="AJ192" s="71"/>
      <c r="AK192" s="71"/>
      <c r="AL192" s="71">
        <v>699720000</v>
      </c>
      <c r="AM192" s="71">
        <f t="shared" ref="AM192:AM199" si="144">AL192*1.12</f>
        <v>783686400.00000012</v>
      </c>
      <c r="AN192" s="71"/>
      <c r="AO192" s="71"/>
      <c r="AP192" s="71">
        <v>734706000</v>
      </c>
      <c r="AQ192" s="71">
        <f t="shared" ref="AQ192:AQ199" si="145">AP192*1.12</f>
        <v>822870720.00000012</v>
      </c>
      <c r="AR192" s="71"/>
      <c r="AS192" s="71"/>
      <c r="AT192" s="71">
        <v>771441300</v>
      </c>
      <c r="AU192" s="71">
        <f t="shared" ref="AU192:AU199" si="146">AT192*1.12</f>
        <v>864014256.00000012</v>
      </c>
      <c r="AV192" s="71"/>
      <c r="AW192" s="41">
        <v>0</v>
      </c>
      <c r="AX192" s="41">
        <f>AW192*1.12</f>
        <v>0</v>
      </c>
      <c r="AY192" s="1" t="s">
        <v>129</v>
      </c>
      <c r="AZ192" s="2" t="s">
        <v>721</v>
      </c>
      <c r="BA192" s="2" t="s">
        <v>722</v>
      </c>
      <c r="BB192" s="1"/>
      <c r="BC192" s="1"/>
      <c r="BD192" s="1"/>
      <c r="BE192" s="1"/>
      <c r="BF192" s="1"/>
      <c r="BG192" s="4"/>
      <c r="BH192" s="4"/>
      <c r="BI192" s="4"/>
      <c r="BJ192" s="32"/>
      <c r="BK192" s="32"/>
    </row>
    <row r="193" spans="1:64" s="187" customFormat="1" ht="12.95" customHeight="1" x14ac:dyDescent="0.25">
      <c r="A193" s="1" t="s">
        <v>217</v>
      </c>
      <c r="B193" s="1"/>
      <c r="C193" s="178" t="s">
        <v>766</v>
      </c>
      <c r="D193" s="1"/>
      <c r="E193" s="1"/>
      <c r="F193" s="2" t="s">
        <v>718</v>
      </c>
      <c r="G193" s="3" t="s">
        <v>719</v>
      </c>
      <c r="H193" s="3" t="s">
        <v>720</v>
      </c>
      <c r="I193" s="4" t="s">
        <v>120</v>
      </c>
      <c r="J193" s="1"/>
      <c r="K193" s="1"/>
      <c r="L193" s="2">
        <v>40</v>
      </c>
      <c r="M193" s="5">
        <v>230000000</v>
      </c>
      <c r="N193" s="2" t="s">
        <v>224</v>
      </c>
      <c r="O193" s="1" t="s">
        <v>398</v>
      </c>
      <c r="P193" s="1" t="s">
        <v>125</v>
      </c>
      <c r="Q193" s="9">
        <v>230000000</v>
      </c>
      <c r="R193" s="2" t="s">
        <v>521</v>
      </c>
      <c r="S193" s="1"/>
      <c r="T193" s="2" t="s">
        <v>167</v>
      </c>
      <c r="U193" s="1" t="s">
        <v>716</v>
      </c>
      <c r="V193" s="2" t="s">
        <v>716</v>
      </c>
      <c r="W193" s="16">
        <v>30</v>
      </c>
      <c r="X193" s="16" t="s">
        <v>106</v>
      </c>
      <c r="Y193" s="16">
        <v>10</v>
      </c>
      <c r="Z193" s="1"/>
      <c r="AA193" s="4" t="s">
        <v>138</v>
      </c>
      <c r="AB193" s="71"/>
      <c r="AC193" s="71"/>
      <c r="AD193" s="71">
        <v>810000000</v>
      </c>
      <c r="AE193" s="71">
        <f t="shared" si="142"/>
        <v>907200000.00000012</v>
      </c>
      <c r="AF193" s="71"/>
      <c r="AG193" s="71"/>
      <c r="AH193" s="71">
        <v>714000000</v>
      </c>
      <c r="AI193" s="71">
        <f t="shared" si="143"/>
        <v>799680000.00000012</v>
      </c>
      <c r="AJ193" s="71"/>
      <c r="AK193" s="71"/>
      <c r="AL193" s="71">
        <v>699720000</v>
      </c>
      <c r="AM193" s="71">
        <f t="shared" si="144"/>
        <v>783686400.00000012</v>
      </c>
      <c r="AN193" s="71"/>
      <c r="AO193" s="71"/>
      <c r="AP193" s="71">
        <v>734706000</v>
      </c>
      <c r="AQ193" s="71">
        <f t="shared" si="145"/>
        <v>822870720.00000012</v>
      </c>
      <c r="AR193" s="71"/>
      <c r="AS193" s="71"/>
      <c r="AT193" s="71">
        <v>771441300</v>
      </c>
      <c r="AU193" s="71">
        <f t="shared" si="146"/>
        <v>864014256.00000012</v>
      </c>
      <c r="AV193" s="71"/>
      <c r="AW193" s="42">
        <f t="shared" ref="AW193:AW199" si="147">AD193+AH193+AL193+AP193+AT193</f>
        <v>3729867300</v>
      </c>
      <c r="AX193" s="42">
        <f t="shared" ref="AX193:AX201" si="148">AW193*1.12</f>
        <v>4177451376.0000005</v>
      </c>
      <c r="AY193" s="1" t="s">
        <v>129</v>
      </c>
      <c r="AZ193" s="2" t="s">
        <v>721</v>
      </c>
      <c r="BA193" s="2" t="s">
        <v>722</v>
      </c>
      <c r="BB193" s="1"/>
      <c r="BC193" s="1"/>
      <c r="BD193" s="1"/>
      <c r="BE193" s="1"/>
      <c r="BF193" s="1"/>
      <c r="BG193" s="4"/>
      <c r="BH193" s="4"/>
      <c r="BI193" s="4"/>
      <c r="BJ193" s="32"/>
      <c r="BK193" s="32">
        <v>14</v>
      </c>
    </row>
    <row r="194" spans="1:64" s="187" customFormat="1" ht="12.95" customHeight="1" x14ac:dyDescent="0.25">
      <c r="A194" s="1" t="s">
        <v>217</v>
      </c>
      <c r="B194" s="1"/>
      <c r="C194" s="178" t="s">
        <v>753</v>
      </c>
      <c r="D194" s="1"/>
      <c r="E194" s="1"/>
      <c r="F194" s="2" t="s">
        <v>718</v>
      </c>
      <c r="G194" s="3" t="s">
        <v>719</v>
      </c>
      <c r="H194" s="3" t="s">
        <v>720</v>
      </c>
      <c r="I194" s="4" t="s">
        <v>120</v>
      </c>
      <c r="J194" s="1"/>
      <c r="K194" s="1"/>
      <c r="L194" s="2">
        <v>40</v>
      </c>
      <c r="M194" s="5">
        <v>230000000</v>
      </c>
      <c r="N194" s="2" t="s">
        <v>224</v>
      </c>
      <c r="O194" s="1" t="s">
        <v>144</v>
      </c>
      <c r="P194" s="1" t="s">
        <v>125</v>
      </c>
      <c r="Q194" s="9">
        <v>230000000</v>
      </c>
      <c r="R194" s="2" t="s">
        <v>225</v>
      </c>
      <c r="S194" s="1"/>
      <c r="T194" s="2" t="s">
        <v>167</v>
      </c>
      <c r="U194" s="1" t="s">
        <v>716</v>
      </c>
      <c r="V194" s="2" t="s">
        <v>716</v>
      </c>
      <c r="W194" s="16">
        <v>30</v>
      </c>
      <c r="X194" s="16" t="s">
        <v>106</v>
      </c>
      <c r="Y194" s="16">
        <v>10</v>
      </c>
      <c r="Z194" s="1"/>
      <c r="AA194" s="4" t="s">
        <v>138</v>
      </c>
      <c r="AB194" s="71"/>
      <c r="AC194" s="71"/>
      <c r="AD194" s="71">
        <v>525000000</v>
      </c>
      <c r="AE194" s="71">
        <f t="shared" si="142"/>
        <v>588000000</v>
      </c>
      <c r="AF194" s="71"/>
      <c r="AG194" s="71"/>
      <c r="AH194" s="71">
        <v>445000000</v>
      </c>
      <c r="AI194" s="71">
        <f t="shared" si="143"/>
        <v>498400000.00000006</v>
      </c>
      <c r="AJ194" s="71"/>
      <c r="AK194" s="71"/>
      <c r="AL194" s="71">
        <v>493000000</v>
      </c>
      <c r="AM194" s="71">
        <f t="shared" si="144"/>
        <v>552160000</v>
      </c>
      <c r="AN194" s="71"/>
      <c r="AO194" s="71"/>
      <c r="AP194" s="71">
        <v>517650000</v>
      </c>
      <c r="AQ194" s="71">
        <f t="shared" si="145"/>
        <v>579768000</v>
      </c>
      <c r="AR194" s="71"/>
      <c r="AS194" s="71"/>
      <c r="AT194" s="71">
        <v>543532500</v>
      </c>
      <c r="AU194" s="71">
        <f t="shared" si="146"/>
        <v>608756400</v>
      </c>
      <c r="AV194" s="71"/>
      <c r="AW194" s="41">
        <v>0</v>
      </c>
      <c r="AX194" s="41">
        <f>AW194*1.12</f>
        <v>0</v>
      </c>
      <c r="AY194" s="1" t="s">
        <v>129</v>
      </c>
      <c r="AZ194" s="2" t="s">
        <v>723</v>
      </c>
      <c r="BA194" s="2" t="s">
        <v>724</v>
      </c>
      <c r="BB194" s="1"/>
      <c r="BC194" s="1"/>
      <c r="BD194" s="1"/>
      <c r="BE194" s="1"/>
      <c r="BF194" s="1"/>
      <c r="BG194" s="4"/>
      <c r="BH194" s="4"/>
      <c r="BI194" s="4"/>
      <c r="BJ194" s="32"/>
      <c r="BK194" s="32"/>
    </row>
    <row r="195" spans="1:64" s="187" customFormat="1" ht="12.95" customHeight="1" x14ac:dyDescent="0.25">
      <c r="A195" s="1" t="s">
        <v>217</v>
      </c>
      <c r="B195" s="1"/>
      <c r="C195" s="178" t="s">
        <v>767</v>
      </c>
      <c r="D195" s="1"/>
      <c r="E195" s="1"/>
      <c r="F195" s="2" t="s">
        <v>718</v>
      </c>
      <c r="G195" s="3" t="s">
        <v>719</v>
      </c>
      <c r="H195" s="3" t="s">
        <v>720</v>
      </c>
      <c r="I195" s="4" t="s">
        <v>120</v>
      </c>
      <c r="J195" s="1"/>
      <c r="K195" s="1"/>
      <c r="L195" s="2">
        <v>40</v>
      </c>
      <c r="M195" s="5">
        <v>230000000</v>
      </c>
      <c r="N195" s="2" t="s">
        <v>224</v>
      </c>
      <c r="O195" s="1" t="s">
        <v>398</v>
      </c>
      <c r="P195" s="1" t="s">
        <v>125</v>
      </c>
      <c r="Q195" s="9">
        <v>230000000</v>
      </c>
      <c r="R195" s="2" t="s">
        <v>225</v>
      </c>
      <c r="S195" s="1"/>
      <c r="T195" s="2" t="s">
        <v>167</v>
      </c>
      <c r="U195" s="1" t="s">
        <v>716</v>
      </c>
      <c r="V195" s="2" t="s">
        <v>716</v>
      </c>
      <c r="W195" s="16">
        <v>30</v>
      </c>
      <c r="X195" s="16" t="s">
        <v>106</v>
      </c>
      <c r="Y195" s="16">
        <v>10</v>
      </c>
      <c r="Z195" s="1"/>
      <c r="AA195" s="4" t="s">
        <v>138</v>
      </c>
      <c r="AB195" s="71"/>
      <c r="AC195" s="71"/>
      <c r="AD195" s="71">
        <v>525000000</v>
      </c>
      <c r="AE195" s="71">
        <f t="shared" si="142"/>
        <v>588000000</v>
      </c>
      <c r="AF195" s="71"/>
      <c r="AG195" s="71"/>
      <c r="AH195" s="71">
        <v>445000000</v>
      </c>
      <c r="AI195" s="71">
        <f t="shared" si="143"/>
        <v>498400000.00000006</v>
      </c>
      <c r="AJ195" s="71"/>
      <c r="AK195" s="71"/>
      <c r="AL195" s="71">
        <v>493000000</v>
      </c>
      <c r="AM195" s="71">
        <f t="shared" si="144"/>
        <v>552160000</v>
      </c>
      <c r="AN195" s="71"/>
      <c r="AO195" s="71"/>
      <c r="AP195" s="71">
        <v>517650000</v>
      </c>
      <c r="AQ195" s="71">
        <f t="shared" si="145"/>
        <v>579768000</v>
      </c>
      <c r="AR195" s="71"/>
      <c r="AS195" s="71"/>
      <c r="AT195" s="71">
        <v>543532500</v>
      </c>
      <c r="AU195" s="71">
        <f t="shared" si="146"/>
        <v>608756400</v>
      </c>
      <c r="AV195" s="71"/>
      <c r="AW195" s="42">
        <f t="shared" si="147"/>
        <v>2524182500</v>
      </c>
      <c r="AX195" s="42">
        <f t="shared" si="148"/>
        <v>2827084400.0000005</v>
      </c>
      <c r="AY195" s="1" t="s">
        <v>129</v>
      </c>
      <c r="AZ195" s="2" t="s">
        <v>723</v>
      </c>
      <c r="BA195" s="2" t="s">
        <v>724</v>
      </c>
      <c r="BB195" s="1"/>
      <c r="BC195" s="1"/>
      <c r="BD195" s="1"/>
      <c r="BE195" s="1"/>
      <c r="BF195" s="1"/>
      <c r="BG195" s="4"/>
      <c r="BH195" s="4"/>
      <c r="BI195" s="4"/>
      <c r="BJ195" s="32"/>
      <c r="BK195" s="32">
        <v>14</v>
      </c>
    </row>
    <row r="196" spans="1:64" s="187" customFormat="1" ht="12.95" customHeight="1" x14ac:dyDescent="0.25">
      <c r="A196" s="1" t="s">
        <v>217</v>
      </c>
      <c r="B196" s="1"/>
      <c r="C196" s="178" t="s">
        <v>754</v>
      </c>
      <c r="D196" s="1"/>
      <c r="E196" s="1"/>
      <c r="F196" s="2" t="s">
        <v>718</v>
      </c>
      <c r="G196" s="3" t="s">
        <v>719</v>
      </c>
      <c r="H196" s="3" t="s">
        <v>720</v>
      </c>
      <c r="I196" s="4" t="s">
        <v>120</v>
      </c>
      <c r="J196" s="1"/>
      <c r="K196" s="1"/>
      <c r="L196" s="2">
        <v>40</v>
      </c>
      <c r="M196" s="5">
        <v>230000000</v>
      </c>
      <c r="N196" s="2" t="s">
        <v>224</v>
      </c>
      <c r="O196" s="1" t="s">
        <v>144</v>
      </c>
      <c r="P196" s="1" t="s">
        <v>125</v>
      </c>
      <c r="Q196" s="9">
        <v>230000000</v>
      </c>
      <c r="R196" s="2" t="s">
        <v>725</v>
      </c>
      <c r="S196" s="1"/>
      <c r="T196" s="2" t="s">
        <v>167</v>
      </c>
      <c r="U196" s="1" t="s">
        <v>716</v>
      </c>
      <c r="V196" s="2" t="s">
        <v>716</v>
      </c>
      <c r="W196" s="16">
        <v>30</v>
      </c>
      <c r="X196" s="16" t="s">
        <v>106</v>
      </c>
      <c r="Y196" s="16">
        <v>10</v>
      </c>
      <c r="Z196" s="1"/>
      <c r="AA196" s="4" t="s">
        <v>138</v>
      </c>
      <c r="AB196" s="71"/>
      <c r="AC196" s="71"/>
      <c r="AD196" s="71">
        <v>945395412</v>
      </c>
      <c r="AE196" s="71">
        <f t="shared" si="142"/>
        <v>1058842861.4400001</v>
      </c>
      <c r="AF196" s="71"/>
      <c r="AG196" s="71"/>
      <c r="AH196" s="71">
        <v>220000000</v>
      </c>
      <c r="AI196" s="71">
        <f t="shared" si="143"/>
        <v>246400000.00000003</v>
      </c>
      <c r="AJ196" s="71"/>
      <c r="AK196" s="71"/>
      <c r="AL196" s="71">
        <v>220000000</v>
      </c>
      <c r="AM196" s="71">
        <f t="shared" si="144"/>
        <v>246400000.00000003</v>
      </c>
      <c r="AN196" s="71"/>
      <c r="AO196" s="71"/>
      <c r="AP196" s="71">
        <v>220000000</v>
      </c>
      <c r="AQ196" s="71">
        <f t="shared" si="145"/>
        <v>246400000.00000003</v>
      </c>
      <c r="AR196" s="71"/>
      <c r="AS196" s="71"/>
      <c r="AT196" s="71">
        <v>220000000</v>
      </c>
      <c r="AU196" s="71">
        <f t="shared" si="146"/>
        <v>246400000.00000003</v>
      </c>
      <c r="AV196" s="71"/>
      <c r="AW196" s="41">
        <v>0</v>
      </c>
      <c r="AX196" s="41">
        <f>AW196*1.12</f>
        <v>0</v>
      </c>
      <c r="AY196" s="1" t="s">
        <v>129</v>
      </c>
      <c r="AZ196" s="2" t="s">
        <v>726</v>
      </c>
      <c r="BA196" s="2" t="s">
        <v>727</v>
      </c>
      <c r="BB196" s="1"/>
      <c r="BC196" s="1"/>
      <c r="BD196" s="1"/>
      <c r="BE196" s="1"/>
      <c r="BF196" s="1"/>
      <c r="BG196" s="4"/>
      <c r="BH196" s="4"/>
      <c r="BI196" s="4"/>
      <c r="BJ196" s="32"/>
      <c r="BK196" s="32"/>
    </row>
    <row r="197" spans="1:64" s="187" customFormat="1" ht="12.95" customHeight="1" x14ac:dyDescent="0.25">
      <c r="A197" s="1" t="s">
        <v>217</v>
      </c>
      <c r="B197" s="1"/>
      <c r="C197" s="178" t="s">
        <v>768</v>
      </c>
      <c r="D197" s="1"/>
      <c r="E197" s="1"/>
      <c r="F197" s="2" t="s">
        <v>718</v>
      </c>
      <c r="G197" s="3" t="s">
        <v>719</v>
      </c>
      <c r="H197" s="3" t="s">
        <v>720</v>
      </c>
      <c r="I197" s="4" t="s">
        <v>120</v>
      </c>
      <c r="J197" s="1"/>
      <c r="K197" s="1"/>
      <c r="L197" s="2">
        <v>40</v>
      </c>
      <c r="M197" s="5">
        <v>230000000</v>
      </c>
      <c r="N197" s="2" t="s">
        <v>224</v>
      </c>
      <c r="O197" s="1" t="s">
        <v>398</v>
      </c>
      <c r="P197" s="1" t="s">
        <v>125</v>
      </c>
      <c r="Q197" s="9">
        <v>230000000</v>
      </c>
      <c r="R197" s="2" t="s">
        <v>725</v>
      </c>
      <c r="S197" s="1"/>
      <c r="T197" s="2" t="s">
        <v>167</v>
      </c>
      <c r="U197" s="1" t="s">
        <v>716</v>
      </c>
      <c r="V197" s="2" t="s">
        <v>716</v>
      </c>
      <c r="W197" s="16">
        <v>30</v>
      </c>
      <c r="X197" s="16" t="s">
        <v>106</v>
      </c>
      <c r="Y197" s="16">
        <v>10</v>
      </c>
      <c r="Z197" s="1"/>
      <c r="AA197" s="4" t="s">
        <v>138</v>
      </c>
      <c r="AB197" s="71"/>
      <c r="AC197" s="71"/>
      <c r="AD197" s="116">
        <v>505000000</v>
      </c>
      <c r="AE197" s="71">
        <f t="shared" si="142"/>
        <v>565600000</v>
      </c>
      <c r="AF197" s="71"/>
      <c r="AG197" s="71"/>
      <c r="AH197" s="71">
        <v>220000000</v>
      </c>
      <c r="AI197" s="71">
        <f t="shared" si="143"/>
        <v>246400000.00000003</v>
      </c>
      <c r="AJ197" s="71"/>
      <c r="AK197" s="71"/>
      <c r="AL197" s="71">
        <v>220000000</v>
      </c>
      <c r="AM197" s="71">
        <f t="shared" si="144"/>
        <v>246400000.00000003</v>
      </c>
      <c r="AN197" s="71"/>
      <c r="AO197" s="71"/>
      <c r="AP197" s="71">
        <v>220000000</v>
      </c>
      <c r="AQ197" s="71">
        <f t="shared" si="145"/>
        <v>246400000.00000003</v>
      </c>
      <c r="AR197" s="71"/>
      <c r="AS197" s="71"/>
      <c r="AT197" s="71">
        <v>220000000</v>
      </c>
      <c r="AU197" s="71">
        <f t="shared" si="146"/>
        <v>246400000.00000003</v>
      </c>
      <c r="AV197" s="71"/>
      <c r="AW197" s="42">
        <f t="shared" si="147"/>
        <v>1385000000</v>
      </c>
      <c r="AX197" s="42">
        <f t="shared" si="148"/>
        <v>1551200000.0000002</v>
      </c>
      <c r="AY197" s="1" t="s">
        <v>129</v>
      </c>
      <c r="AZ197" s="2" t="s">
        <v>726</v>
      </c>
      <c r="BA197" s="2" t="s">
        <v>727</v>
      </c>
      <c r="BB197" s="1"/>
      <c r="BC197" s="1"/>
      <c r="BD197" s="1"/>
      <c r="BE197" s="1"/>
      <c r="BF197" s="1"/>
      <c r="BG197" s="4"/>
      <c r="BH197" s="4"/>
      <c r="BI197" s="4"/>
      <c r="BJ197" s="32"/>
      <c r="BK197" s="32" t="s">
        <v>769</v>
      </c>
    </row>
    <row r="198" spans="1:64" s="187" customFormat="1" ht="12.95" customHeight="1" x14ac:dyDescent="0.25">
      <c r="A198" s="1" t="s">
        <v>217</v>
      </c>
      <c r="B198" s="1"/>
      <c r="C198" s="178" t="s">
        <v>755</v>
      </c>
      <c r="D198" s="1"/>
      <c r="E198" s="1"/>
      <c r="F198" s="2" t="s">
        <v>718</v>
      </c>
      <c r="G198" s="3" t="s">
        <v>719</v>
      </c>
      <c r="H198" s="3" t="s">
        <v>720</v>
      </c>
      <c r="I198" s="4" t="s">
        <v>120</v>
      </c>
      <c r="J198" s="1"/>
      <c r="K198" s="1"/>
      <c r="L198" s="2">
        <v>40</v>
      </c>
      <c r="M198" s="5">
        <v>230000000</v>
      </c>
      <c r="N198" s="2" t="s">
        <v>224</v>
      </c>
      <c r="O198" s="1" t="s">
        <v>144</v>
      </c>
      <c r="P198" s="1" t="s">
        <v>125</v>
      </c>
      <c r="Q198" s="9">
        <v>230000000</v>
      </c>
      <c r="R198" s="2" t="s">
        <v>511</v>
      </c>
      <c r="S198" s="1"/>
      <c r="T198" s="2" t="s">
        <v>167</v>
      </c>
      <c r="U198" s="1" t="s">
        <v>716</v>
      </c>
      <c r="V198" s="2" t="s">
        <v>716</v>
      </c>
      <c r="W198" s="16">
        <v>30</v>
      </c>
      <c r="X198" s="16" t="s">
        <v>106</v>
      </c>
      <c r="Y198" s="16">
        <v>10</v>
      </c>
      <c r="Z198" s="1"/>
      <c r="AA198" s="4" t="s">
        <v>138</v>
      </c>
      <c r="AB198" s="71"/>
      <c r="AC198" s="71"/>
      <c r="AD198" s="71">
        <v>574851800</v>
      </c>
      <c r="AE198" s="71">
        <f t="shared" si="142"/>
        <v>643834016.00000012</v>
      </c>
      <c r="AF198" s="71"/>
      <c r="AG198" s="71"/>
      <c r="AH198" s="71">
        <v>250000000</v>
      </c>
      <c r="AI198" s="71">
        <f t="shared" si="143"/>
        <v>280000000</v>
      </c>
      <c r="AJ198" s="71"/>
      <c r="AK198" s="71"/>
      <c r="AL198" s="71">
        <v>265000000</v>
      </c>
      <c r="AM198" s="71">
        <f t="shared" si="144"/>
        <v>296800000</v>
      </c>
      <c r="AN198" s="71"/>
      <c r="AO198" s="71"/>
      <c r="AP198" s="71">
        <v>265000000</v>
      </c>
      <c r="AQ198" s="71">
        <f t="shared" si="145"/>
        <v>296800000</v>
      </c>
      <c r="AR198" s="71"/>
      <c r="AS198" s="71"/>
      <c r="AT198" s="71">
        <v>265000000</v>
      </c>
      <c r="AU198" s="71">
        <f t="shared" si="146"/>
        <v>296800000</v>
      </c>
      <c r="AV198" s="71"/>
      <c r="AW198" s="41">
        <v>0</v>
      </c>
      <c r="AX198" s="41">
        <f>AW198*1.12</f>
        <v>0</v>
      </c>
      <c r="AY198" s="1" t="s">
        <v>129</v>
      </c>
      <c r="AZ198" s="2" t="s">
        <v>728</v>
      </c>
      <c r="BA198" s="2" t="s">
        <v>729</v>
      </c>
      <c r="BB198" s="1"/>
      <c r="BC198" s="1"/>
      <c r="BD198" s="1"/>
      <c r="BE198" s="1"/>
      <c r="BF198" s="1"/>
      <c r="BG198" s="4"/>
      <c r="BH198" s="4"/>
      <c r="BI198" s="4"/>
      <c r="BJ198" s="32"/>
      <c r="BK198" s="32"/>
    </row>
    <row r="199" spans="1:64" s="187" customFormat="1" ht="12.95" customHeight="1" x14ac:dyDescent="0.25">
      <c r="A199" s="1" t="s">
        <v>217</v>
      </c>
      <c r="B199" s="1"/>
      <c r="C199" s="178" t="s">
        <v>770</v>
      </c>
      <c r="D199" s="1"/>
      <c r="E199" s="1"/>
      <c r="F199" s="2" t="s">
        <v>718</v>
      </c>
      <c r="G199" s="3" t="s">
        <v>719</v>
      </c>
      <c r="H199" s="3" t="s">
        <v>720</v>
      </c>
      <c r="I199" s="4" t="s">
        <v>120</v>
      </c>
      <c r="J199" s="1"/>
      <c r="K199" s="1"/>
      <c r="L199" s="2">
        <v>40</v>
      </c>
      <c r="M199" s="5">
        <v>230000000</v>
      </c>
      <c r="N199" s="2" t="s">
        <v>224</v>
      </c>
      <c r="O199" s="1" t="s">
        <v>398</v>
      </c>
      <c r="P199" s="1" t="s">
        <v>125</v>
      </c>
      <c r="Q199" s="9">
        <v>230000000</v>
      </c>
      <c r="R199" s="2" t="s">
        <v>511</v>
      </c>
      <c r="S199" s="1"/>
      <c r="T199" s="2" t="s">
        <v>167</v>
      </c>
      <c r="U199" s="1" t="s">
        <v>716</v>
      </c>
      <c r="V199" s="2" t="s">
        <v>716</v>
      </c>
      <c r="W199" s="16">
        <v>30</v>
      </c>
      <c r="X199" s="16" t="s">
        <v>106</v>
      </c>
      <c r="Y199" s="16">
        <v>10</v>
      </c>
      <c r="Z199" s="1"/>
      <c r="AA199" s="4" t="s">
        <v>138</v>
      </c>
      <c r="AB199" s="71"/>
      <c r="AC199" s="71"/>
      <c r="AD199" s="71">
        <v>574851800</v>
      </c>
      <c r="AE199" s="71">
        <f t="shared" si="142"/>
        <v>643834016.00000012</v>
      </c>
      <c r="AF199" s="71"/>
      <c r="AG199" s="71"/>
      <c r="AH199" s="71">
        <v>250000000</v>
      </c>
      <c r="AI199" s="71">
        <f t="shared" si="143"/>
        <v>280000000</v>
      </c>
      <c r="AJ199" s="71"/>
      <c r="AK199" s="71"/>
      <c r="AL199" s="71">
        <v>265000000</v>
      </c>
      <c r="AM199" s="71">
        <f t="shared" si="144"/>
        <v>296800000</v>
      </c>
      <c r="AN199" s="71"/>
      <c r="AO199" s="71"/>
      <c r="AP199" s="71">
        <v>265000000</v>
      </c>
      <c r="AQ199" s="71">
        <f t="shared" si="145"/>
        <v>296800000</v>
      </c>
      <c r="AR199" s="71"/>
      <c r="AS199" s="71"/>
      <c r="AT199" s="71">
        <v>265000000</v>
      </c>
      <c r="AU199" s="71">
        <f t="shared" si="146"/>
        <v>296800000</v>
      </c>
      <c r="AV199" s="71"/>
      <c r="AW199" s="42">
        <f t="shared" si="147"/>
        <v>1619851800</v>
      </c>
      <c r="AX199" s="42">
        <f t="shared" si="148"/>
        <v>1814234016.0000002</v>
      </c>
      <c r="AY199" s="1" t="s">
        <v>129</v>
      </c>
      <c r="AZ199" s="2" t="s">
        <v>728</v>
      </c>
      <c r="BA199" s="2" t="s">
        <v>729</v>
      </c>
      <c r="BB199" s="1"/>
      <c r="BC199" s="1"/>
      <c r="BD199" s="1"/>
      <c r="BE199" s="1"/>
      <c r="BF199" s="1"/>
      <c r="BG199" s="4"/>
      <c r="BH199" s="4"/>
      <c r="BI199" s="4"/>
      <c r="BJ199" s="32"/>
      <c r="BK199" s="32">
        <v>14</v>
      </c>
    </row>
    <row r="200" spans="1:64" s="187" customFormat="1" ht="12.95" customHeight="1" x14ac:dyDescent="0.25">
      <c r="A200" s="1" t="s">
        <v>217</v>
      </c>
      <c r="B200" s="1"/>
      <c r="C200" s="174" t="s">
        <v>790</v>
      </c>
      <c r="D200" s="1"/>
      <c r="E200" s="1"/>
      <c r="F200" s="2" t="s">
        <v>221</v>
      </c>
      <c r="G200" s="3" t="s">
        <v>222</v>
      </c>
      <c r="H200" s="3" t="s">
        <v>223</v>
      </c>
      <c r="I200" s="4" t="s">
        <v>120</v>
      </c>
      <c r="J200" s="1"/>
      <c r="K200" s="1"/>
      <c r="L200" s="2">
        <v>40</v>
      </c>
      <c r="M200" s="5" t="s">
        <v>122</v>
      </c>
      <c r="N200" s="2" t="s">
        <v>224</v>
      </c>
      <c r="O200" s="1" t="s">
        <v>398</v>
      </c>
      <c r="P200" s="1" t="s">
        <v>125</v>
      </c>
      <c r="Q200" s="9">
        <v>230000000</v>
      </c>
      <c r="R200" s="2" t="s">
        <v>511</v>
      </c>
      <c r="S200" s="1"/>
      <c r="T200" s="2" t="s">
        <v>146</v>
      </c>
      <c r="U200" s="1"/>
      <c r="V200" s="2"/>
      <c r="W200" s="16">
        <v>30</v>
      </c>
      <c r="X200" s="16" t="s">
        <v>106</v>
      </c>
      <c r="Y200" s="16">
        <v>10</v>
      </c>
      <c r="Z200" s="1"/>
      <c r="AA200" s="4" t="s">
        <v>138</v>
      </c>
      <c r="AB200" s="71"/>
      <c r="AC200" s="71"/>
      <c r="AD200" s="71">
        <v>235000360</v>
      </c>
      <c r="AE200" s="71">
        <f t="shared" si="142"/>
        <v>263200403.20000002</v>
      </c>
      <c r="AF200" s="71"/>
      <c r="AG200" s="71"/>
      <c r="AH200" s="71">
        <v>370143686</v>
      </c>
      <c r="AI200" s="71">
        <f t="shared" si="143"/>
        <v>414560928.32000005</v>
      </c>
      <c r="AJ200" s="71"/>
      <c r="AK200" s="71"/>
      <c r="AL200" s="71"/>
      <c r="AM200" s="71"/>
      <c r="AN200" s="71"/>
      <c r="AO200" s="71"/>
      <c r="AP200" s="71"/>
      <c r="AQ200" s="71"/>
      <c r="AR200" s="71"/>
      <c r="AS200" s="71"/>
      <c r="AT200" s="71"/>
      <c r="AU200" s="71"/>
      <c r="AV200" s="71"/>
      <c r="AW200" s="42">
        <v>0</v>
      </c>
      <c r="AX200" s="42">
        <f t="shared" si="148"/>
        <v>0</v>
      </c>
      <c r="AY200" s="1" t="s">
        <v>129</v>
      </c>
      <c r="AZ200" s="2" t="s">
        <v>776</v>
      </c>
      <c r="BA200" s="2" t="s">
        <v>777</v>
      </c>
      <c r="BB200" s="1"/>
      <c r="BC200" s="1"/>
      <c r="BD200" s="1"/>
      <c r="BE200" s="1"/>
      <c r="BF200" s="1"/>
      <c r="BG200" s="4"/>
      <c r="BH200" s="4"/>
      <c r="BI200" s="4"/>
      <c r="BJ200" s="32"/>
      <c r="BK200" s="32" t="s">
        <v>403</v>
      </c>
    </row>
    <row r="201" spans="1:64" s="187" customFormat="1" ht="12.95" customHeight="1" x14ac:dyDescent="0.25">
      <c r="A201" s="152" t="s">
        <v>217</v>
      </c>
      <c r="B201" s="152"/>
      <c r="C201" s="158" t="s">
        <v>801</v>
      </c>
      <c r="D201" s="152"/>
      <c r="E201" s="152"/>
      <c r="F201" s="155" t="s">
        <v>221</v>
      </c>
      <c r="G201" s="198" t="s">
        <v>222</v>
      </c>
      <c r="H201" s="198" t="s">
        <v>223</v>
      </c>
      <c r="I201" s="158" t="s">
        <v>120</v>
      </c>
      <c r="J201" s="152"/>
      <c r="K201" s="152"/>
      <c r="L201" s="155">
        <v>40</v>
      </c>
      <c r="M201" s="181" t="s">
        <v>122</v>
      </c>
      <c r="N201" s="155" t="s">
        <v>224</v>
      </c>
      <c r="O201" s="152" t="s">
        <v>694</v>
      </c>
      <c r="P201" s="152" t="s">
        <v>125</v>
      </c>
      <c r="Q201" s="193">
        <v>230000000</v>
      </c>
      <c r="R201" s="155" t="s">
        <v>511</v>
      </c>
      <c r="S201" s="152"/>
      <c r="T201" s="155" t="s">
        <v>146</v>
      </c>
      <c r="U201" s="152"/>
      <c r="V201" s="155"/>
      <c r="W201" s="156">
        <v>30</v>
      </c>
      <c r="X201" s="156" t="s">
        <v>106</v>
      </c>
      <c r="Y201" s="156">
        <v>10</v>
      </c>
      <c r="Z201" s="152"/>
      <c r="AA201" s="158" t="s">
        <v>138</v>
      </c>
      <c r="AB201" s="186"/>
      <c r="AC201" s="186"/>
      <c r="AD201" s="172">
        <v>275000000</v>
      </c>
      <c r="AE201" s="186">
        <f t="shared" si="142"/>
        <v>308000000</v>
      </c>
      <c r="AF201" s="186"/>
      <c r="AG201" s="186"/>
      <c r="AH201" s="172">
        <v>330144046</v>
      </c>
      <c r="AI201" s="186">
        <f t="shared" si="143"/>
        <v>369761331.52000004</v>
      </c>
      <c r="AJ201" s="186"/>
      <c r="AK201" s="186"/>
      <c r="AL201" s="186"/>
      <c r="AM201" s="186"/>
      <c r="AN201" s="186"/>
      <c r="AO201" s="186"/>
      <c r="AP201" s="186"/>
      <c r="AQ201" s="186"/>
      <c r="AR201" s="186"/>
      <c r="AS201" s="186"/>
      <c r="AT201" s="186"/>
      <c r="AU201" s="186"/>
      <c r="AV201" s="186"/>
      <c r="AW201" s="161">
        <v>0</v>
      </c>
      <c r="AX201" s="161">
        <f t="shared" si="148"/>
        <v>0</v>
      </c>
      <c r="AY201" s="152" t="s">
        <v>129</v>
      </c>
      <c r="AZ201" s="155" t="s">
        <v>776</v>
      </c>
      <c r="BA201" s="155" t="s">
        <v>777</v>
      </c>
      <c r="BB201" s="152"/>
      <c r="BC201" s="152"/>
      <c r="BD201" s="152"/>
      <c r="BE201" s="152"/>
      <c r="BF201" s="152"/>
      <c r="BG201" s="158"/>
      <c r="BH201" s="158"/>
      <c r="BI201" s="158"/>
      <c r="BJ201" s="158"/>
      <c r="BK201" s="32">
        <v>14</v>
      </c>
    </row>
    <row r="202" spans="1:64" s="292" customFormat="1" ht="12.95" customHeight="1" x14ac:dyDescent="0.25">
      <c r="A202" s="245" t="s">
        <v>217</v>
      </c>
      <c r="B202" s="230"/>
      <c r="C202" s="246" t="s">
        <v>826</v>
      </c>
      <c r="D202" s="247"/>
      <c r="E202" s="230" t="s">
        <v>220</v>
      </c>
      <c r="F202" s="230" t="s">
        <v>221</v>
      </c>
      <c r="G202" s="230" t="s">
        <v>222</v>
      </c>
      <c r="H202" s="248" t="s">
        <v>223</v>
      </c>
      <c r="I202" s="245" t="s">
        <v>120</v>
      </c>
      <c r="J202" s="245"/>
      <c r="K202" s="245"/>
      <c r="L202" s="245">
        <v>40</v>
      </c>
      <c r="M202" s="245" t="s">
        <v>122</v>
      </c>
      <c r="N202" s="245" t="s">
        <v>224</v>
      </c>
      <c r="O202" s="245" t="s">
        <v>806</v>
      </c>
      <c r="P202" s="245" t="s">
        <v>125</v>
      </c>
      <c r="Q202" s="245">
        <v>230000000</v>
      </c>
      <c r="R202" s="245" t="s">
        <v>511</v>
      </c>
      <c r="S202" s="245"/>
      <c r="T202" s="249" t="s">
        <v>146</v>
      </c>
      <c r="U202" s="245"/>
      <c r="V202" s="245"/>
      <c r="W202" s="245">
        <v>30</v>
      </c>
      <c r="X202" s="245" t="s">
        <v>106</v>
      </c>
      <c r="Y202" s="245">
        <v>10</v>
      </c>
      <c r="Z202" s="250"/>
      <c r="AA202" s="251" t="s">
        <v>138</v>
      </c>
      <c r="AB202" s="245"/>
      <c r="AC202" s="245"/>
      <c r="AD202" s="250">
        <v>235000360</v>
      </c>
      <c r="AE202" s="252">
        <f>AD202*1.12</f>
        <v>263200403.20000002</v>
      </c>
      <c r="AF202" s="250"/>
      <c r="AG202" s="250"/>
      <c r="AH202" s="250">
        <v>370143686</v>
      </c>
      <c r="AI202" s="252">
        <f>AH202*1.12</f>
        <v>414560928.32000005</v>
      </c>
      <c r="AJ202" s="250">
        <v>0</v>
      </c>
      <c r="AK202" s="250">
        <v>0</v>
      </c>
      <c r="AL202" s="250">
        <v>0</v>
      </c>
      <c r="AM202" s="250">
        <v>0</v>
      </c>
      <c r="AN202" s="250">
        <v>0</v>
      </c>
      <c r="AO202" s="250">
        <v>0</v>
      </c>
      <c r="AP202" s="250">
        <v>0</v>
      </c>
      <c r="AQ202" s="250">
        <v>0</v>
      </c>
      <c r="AR202" s="250">
        <v>0</v>
      </c>
      <c r="AS202" s="250">
        <v>0</v>
      </c>
      <c r="AT202" s="250">
        <v>0</v>
      </c>
      <c r="AU202" s="250">
        <v>0</v>
      </c>
      <c r="AV202" s="250"/>
      <c r="AW202" s="252">
        <v>0</v>
      </c>
      <c r="AX202" s="252">
        <v>0</v>
      </c>
      <c r="AY202" s="245" t="s">
        <v>129</v>
      </c>
      <c r="AZ202" s="245" t="s">
        <v>776</v>
      </c>
      <c r="BA202" s="248" t="s">
        <v>777</v>
      </c>
      <c r="BB202" s="253"/>
      <c r="BC202" s="254"/>
      <c r="BD202" s="254"/>
      <c r="BE202" s="254"/>
      <c r="BF202" s="254"/>
      <c r="BG202" s="255"/>
      <c r="BH202" s="255"/>
      <c r="BI202" s="255"/>
      <c r="BJ202" s="255"/>
      <c r="BK202" s="290" t="s">
        <v>827</v>
      </c>
    </row>
    <row r="203" spans="1:64" s="292" customFormat="1" ht="12.95" customHeight="1" x14ac:dyDescent="0.25">
      <c r="A203" s="245" t="s">
        <v>217</v>
      </c>
      <c r="B203" s="230"/>
      <c r="C203" s="246" t="s">
        <v>841</v>
      </c>
      <c r="D203" s="247"/>
      <c r="E203" s="230"/>
      <c r="F203" s="230" t="s">
        <v>221</v>
      </c>
      <c r="G203" s="230" t="s">
        <v>222</v>
      </c>
      <c r="H203" s="248" t="s">
        <v>223</v>
      </c>
      <c r="I203" s="245" t="s">
        <v>120</v>
      </c>
      <c r="J203" s="245"/>
      <c r="K203" s="245"/>
      <c r="L203" s="245">
        <v>40</v>
      </c>
      <c r="M203" s="245" t="s">
        <v>122</v>
      </c>
      <c r="N203" s="245" t="s">
        <v>224</v>
      </c>
      <c r="O203" s="245" t="s">
        <v>840</v>
      </c>
      <c r="P203" s="245" t="s">
        <v>125</v>
      </c>
      <c r="Q203" s="245">
        <v>230000000</v>
      </c>
      <c r="R203" s="245" t="s">
        <v>511</v>
      </c>
      <c r="S203" s="245"/>
      <c r="T203" s="274" t="s">
        <v>146</v>
      </c>
      <c r="U203" s="245"/>
      <c r="V203" s="245"/>
      <c r="W203" s="245">
        <v>30</v>
      </c>
      <c r="X203" s="245" t="s">
        <v>106</v>
      </c>
      <c r="Y203" s="245">
        <v>10</v>
      </c>
      <c r="Z203" s="250"/>
      <c r="AA203" s="251" t="s">
        <v>138</v>
      </c>
      <c r="AB203" s="245"/>
      <c r="AC203" s="245"/>
      <c r="AD203" s="250">
        <v>275000000</v>
      </c>
      <c r="AE203" s="275">
        <v>308000000</v>
      </c>
      <c r="AF203" s="250"/>
      <c r="AG203" s="250"/>
      <c r="AH203" s="250">
        <v>330144046</v>
      </c>
      <c r="AI203" s="275">
        <v>369761331.52000004</v>
      </c>
      <c r="AJ203" s="250"/>
      <c r="AK203" s="250"/>
      <c r="AL203" s="250"/>
      <c r="AM203" s="250"/>
      <c r="AN203" s="250"/>
      <c r="AO203" s="250"/>
      <c r="AP203" s="250"/>
      <c r="AQ203" s="250"/>
      <c r="AR203" s="250"/>
      <c r="AS203" s="250"/>
      <c r="AT203" s="250"/>
      <c r="AU203" s="250"/>
      <c r="AV203" s="250"/>
      <c r="AW203" s="275">
        <v>0</v>
      </c>
      <c r="AX203" s="275">
        <f>AW203*1.12</f>
        <v>0</v>
      </c>
      <c r="AY203" s="245" t="s">
        <v>129</v>
      </c>
      <c r="AZ203" s="245" t="s">
        <v>776</v>
      </c>
      <c r="BA203" s="248" t="s">
        <v>777</v>
      </c>
      <c r="BB203" s="253"/>
      <c r="BC203" s="254"/>
      <c r="BD203" s="254"/>
      <c r="BE203" s="254"/>
      <c r="BF203" s="254"/>
      <c r="BG203" s="255"/>
      <c r="BH203" s="255"/>
      <c r="BI203" s="255"/>
      <c r="BJ203" s="255"/>
      <c r="BK203" s="290" t="s">
        <v>827</v>
      </c>
    </row>
    <row r="204" spans="1:64" s="292" customFormat="1" ht="12.95" customHeight="1" x14ac:dyDescent="0.25">
      <c r="A204" s="245" t="s">
        <v>217</v>
      </c>
      <c r="B204" s="230" t="s">
        <v>852</v>
      </c>
      <c r="C204" s="246" t="s">
        <v>853</v>
      </c>
      <c r="D204" s="247"/>
      <c r="E204" s="230"/>
      <c r="F204" s="230" t="s">
        <v>221</v>
      </c>
      <c r="G204" s="230" t="s">
        <v>222</v>
      </c>
      <c r="H204" s="248" t="s">
        <v>223</v>
      </c>
      <c r="I204" s="245" t="s">
        <v>120</v>
      </c>
      <c r="J204" s="245"/>
      <c r="K204" s="245"/>
      <c r="L204" s="245">
        <v>40</v>
      </c>
      <c r="M204" s="245" t="s">
        <v>122</v>
      </c>
      <c r="N204" s="245" t="s">
        <v>224</v>
      </c>
      <c r="O204" s="245" t="s">
        <v>854</v>
      </c>
      <c r="P204" s="245" t="s">
        <v>125</v>
      </c>
      <c r="Q204" s="245">
        <v>230000000</v>
      </c>
      <c r="R204" s="245" t="s">
        <v>511</v>
      </c>
      <c r="S204" s="245"/>
      <c r="T204" s="274" t="s">
        <v>146</v>
      </c>
      <c r="U204" s="245"/>
      <c r="V204" s="245"/>
      <c r="W204" s="245">
        <v>30</v>
      </c>
      <c r="X204" s="245" t="s">
        <v>106</v>
      </c>
      <c r="Y204" s="245">
        <v>10</v>
      </c>
      <c r="Z204" s="250"/>
      <c r="AA204" s="251" t="s">
        <v>138</v>
      </c>
      <c r="AB204" s="245"/>
      <c r="AC204" s="245"/>
      <c r="AD204" s="250">
        <v>226336870</v>
      </c>
      <c r="AE204" s="275">
        <v>253497294.40000004</v>
      </c>
      <c r="AF204" s="250"/>
      <c r="AG204" s="250"/>
      <c r="AH204" s="250">
        <v>356498020</v>
      </c>
      <c r="AI204" s="275">
        <v>399277782.40000004</v>
      </c>
      <c r="AJ204" s="250"/>
      <c r="AK204" s="250"/>
      <c r="AL204" s="250"/>
      <c r="AM204" s="250"/>
      <c r="AN204" s="250"/>
      <c r="AO204" s="250"/>
      <c r="AP204" s="250"/>
      <c r="AQ204" s="250"/>
      <c r="AR204" s="250"/>
      <c r="AS204" s="250"/>
      <c r="AT204" s="250"/>
      <c r="AU204" s="250"/>
      <c r="AV204" s="250"/>
      <c r="AW204" s="250">
        <f>AD204+AH204</f>
        <v>582834890</v>
      </c>
      <c r="AX204" s="250">
        <f>AW204*1.12</f>
        <v>652775076.80000007</v>
      </c>
      <c r="AY204" s="245" t="s">
        <v>129</v>
      </c>
      <c r="AZ204" s="245" t="s">
        <v>776</v>
      </c>
      <c r="BA204" s="248" t="s">
        <v>777</v>
      </c>
      <c r="BB204" s="253"/>
      <c r="BC204" s="254"/>
      <c r="BD204" s="254"/>
      <c r="BE204" s="254"/>
      <c r="BF204" s="254"/>
      <c r="BG204" s="255"/>
      <c r="BH204" s="255"/>
      <c r="BI204" s="255"/>
      <c r="BJ204" s="255"/>
      <c r="BK204" s="290" t="s">
        <v>855</v>
      </c>
    </row>
    <row r="205" spans="1:64" s="293" customFormat="1" ht="21" customHeight="1" x14ac:dyDescent="0.25">
      <c r="A205" s="256" t="s">
        <v>150</v>
      </c>
      <c r="B205" s="256"/>
      <c r="C205" s="256" t="s">
        <v>828</v>
      </c>
      <c r="D205" s="256"/>
      <c r="E205" s="231"/>
      <c r="F205" s="257" t="s">
        <v>829</v>
      </c>
      <c r="G205" s="258" t="s">
        <v>830</v>
      </c>
      <c r="H205" s="258" t="s">
        <v>831</v>
      </c>
      <c r="I205" s="259" t="s">
        <v>120</v>
      </c>
      <c r="J205" s="256"/>
      <c r="K205" s="259"/>
      <c r="L205" s="260">
        <v>30</v>
      </c>
      <c r="M205" s="261">
        <v>230000000</v>
      </c>
      <c r="N205" s="261" t="s">
        <v>123</v>
      </c>
      <c r="O205" s="256" t="s">
        <v>806</v>
      </c>
      <c r="P205" s="261" t="s">
        <v>125</v>
      </c>
      <c r="Q205" s="257">
        <v>230000000</v>
      </c>
      <c r="R205" s="262" t="s">
        <v>382</v>
      </c>
      <c r="S205" s="256"/>
      <c r="T205" s="256" t="s">
        <v>146</v>
      </c>
      <c r="U205" s="256"/>
      <c r="V205" s="256"/>
      <c r="W205" s="260">
        <v>0</v>
      </c>
      <c r="X205" s="263">
        <v>100</v>
      </c>
      <c r="Y205" s="260">
        <v>0</v>
      </c>
      <c r="Z205" s="259"/>
      <c r="AA205" s="256" t="s">
        <v>138</v>
      </c>
      <c r="AB205" s="259"/>
      <c r="AC205" s="264">
        <v>551061225</v>
      </c>
      <c r="AD205" s="264">
        <v>551061225</v>
      </c>
      <c r="AE205" s="264">
        <f>AD205*1.12</f>
        <v>617188572</v>
      </c>
      <c r="AF205" s="264"/>
      <c r="AG205" s="264">
        <v>65083557</v>
      </c>
      <c r="AH205" s="264">
        <v>65083557</v>
      </c>
      <c r="AI205" s="264">
        <f>AH205*1.12</f>
        <v>72893583.840000004</v>
      </c>
      <c r="AJ205" s="264"/>
      <c r="AK205" s="264"/>
      <c r="AL205" s="264"/>
      <c r="AM205" s="264">
        <f>AL205*1.12</f>
        <v>0</v>
      </c>
      <c r="AN205" s="265"/>
      <c r="AO205" s="264"/>
      <c r="AP205" s="264"/>
      <c r="AQ205" s="264"/>
      <c r="AR205" s="265"/>
      <c r="AS205" s="266"/>
      <c r="AT205" s="266"/>
      <c r="AU205" s="266"/>
      <c r="AV205" s="256"/>
      <c r="AW205" s="264">
        <v>0</v>
      </c>
      <c r="AX205" s="264">
        <v>0</v>
      </c>
      <c r="AY205" s="267" t="s">
        <v>129</v>
      </c>
      <c r="AZ205" s="268" t="s">
        <v>832</v>
      </c>
      <c r="BA205" s="268" t="s">
        <v>833</v>
      </c>
      <c r="BB205" s="269"/>
      <c r="BC205" s="269"/>
      <c r="BD205" s="269"/>
      <c r="BE205" s="269"/>
      <c r="BF205" s="269"/>
      <c r="BG205" s="269"/>
      <c r="BH205" s="269"/>
      <c r="BI205" s="269"/>
      <c r="BJ205" s="269"/>
      <c r="BK205" s="291" t="s">
        <v>403</v>
      </c>
      <c r="BL205" s="270"/>
    </row>
    <row r="206" spans="1:64" s="292" customFormat="1" ht="12.95" customHeight="1" x14ac:dyDescent="0.25">
      <c r="A206" s="245" t="s">
        <v>150</v>
      </c>
      <c r="B206" s="230"/>
      <c r="C206" s="246" t="s">
        <v>839</v>
      </c>
      <c r="D206" s="247"/>
      <c r="E206" s="230"/>
      <c r="F206" s="230" t="s">
        <v>829</v>
      </c>
      <c r="G206" s="230" t="s">
        <v>830</v>
      </c>
      <c r="H206" s="248" t="s">
        <v>831</v>
      </c>
      <c r="I206" s="245" t="s">
        <v>120</v>
      </c>
      <c r="J206" s="245"/>
      <c r="K206" s="245"/>
      <c r="L206" s="245">
        <v>30</v>
      </c>
      <c r="M206" s="245">
        <v>230000000</v>
      </c>
      <c r="N206" s="245" t="s">
        <v>123</v>
      </c>
      <c r="O206" s="245" t="s">
        <v>840</v>
      </c>
      <c r="P206" s="245" t="s">
        <v>125</v>
      </c>
      <c r="Q206" s="245">
        <v>230000000</v>
      </c>
      <c r="R206" s="245" t="s">
        <v>382</v>
      </c>
      <c r="S206" s="245"/>
      <c r="T206" s="274" t="s">
        <v>146</v>
      </c>
      <c r="U206" s="245"/>
      <c r="V206" s="245"/>
      <c r="W206" s="245">
        <v>0</v>
      </c>
      <c r="X206" s="245">
        <v>100</v>
      </c>
      <c r="Y206" s="245">
        <v>0</v>
      </c>
      <c r="Z206" s="250"/>
      <c r="AA206" s="251" t="s">
        <v>138</v>
      </c>
      <c r="AB206" s="245"/>
      <c r="AC206" s="245">
        <v>551061225</v>
      </c>
      <c r="AD206" s="250">
        <v>551061225</v>
      </c>
      <c r="AE206" s="275">
        <v>617188572</v>
      </c>
      <c r="AF206" s="250"/>
      <c r="AG206" s="250">
        <v>65083557</v>
      </c>
      <c r="AH206" s="250">
        <v>65083557</v>
      </c>
      <c r="AI206" s="275">
        <v>72893583.840000004</v>
      </c>
      <c r="AJ206" s="250"/>
      <c r="AK206" s="250"/>
      <c r="AL206" s="250"/>
      <c r="AM206" s="250">
        <v>0</v>
      </c>
      <c r="AN206" s="250"/>
      <c r="AO206" s="250"/>
      <c r="AP206" s="250"/>
      <c r="AQ206" s="250"/>
      <c r="AR206" s="250"/>
      <c r="AS206" s="250"/>
      <c r="AT206" s="250"/>
      <c r="AU206" s="250"/>
      <c r="AV206" s="250"/>
      <c r="AW206" s="275">
        <f>AD206+AH206</f>
        <v>616144782</v>
      </c>
      <c r="AX206" s="275">
        <v>690082155.84000003</v>
      </c>
      <c r="AY206" s="245" t="s">
        <v>129</v>
      </c>
      <c r="AZ206" s="245" t="s">
        <v>832</v>
      </c>
      <c r="BA206" s="248" t="s">
        <v>833</v>
      </c>
      <c r="BB206" s="253"/>
      <c r="BC206" s="254"/>
      <c r="BD206" s="254"/>
      <c r="BE206" s="254"/>
      <c r="BF206" s="254"/>
      <c r="BG206" s="255"/>
      <c r="BH206" s="255"/>
      <c r="BI206" s="255"/>
      <c r="BJ206" s="255"/>
      <c r="BK206" s="290" t="s">
        <v>827</v>
      </c>
    </row>
    <row r="207" spans="1:64" s="292" customFormat="1" ht="12.95" customHeight="1" x14ac:dyDescent="0.25">
      <c r="A207" s="320" t="s">
        <v>217</v>
      </c>
      <c r="B207" s="321"/>
      <c r="C207" s="322" t="s">
        <v>925</v>
      </c>
      <c r="D207" s="323"/>
      <c r="E207" s="321"/>
      <c r="F207" s="321" t="s">
        <v>221</v>
      </c>
      <c r="G207" s="321" t="s">
        <v>222</v>
      </c>
      <c r="H207" s="324" t="s">
        <v>223</v>
      </c>
      <c r="I207" s="325" t="s">
        <v>120</v>
      </c>
      <c r="J207" s="325"/>
      <c r="K207" s="325"/>
      <c r="L207" s="325">
        <v>40</v>
      </c>
      <c r="M207" s="325" t="s">
        <v>122</v>
      </c>
      <c r="N207" s="325" t="s">
        <v>224</v>
      </c>
      <c r="O207" s="325" t="s">
        <v>907</v>
      </c>
      <c r="P207" s="325" t="s">
        <v>125</v>
      </c>
      <c r="Q207" s="325">
        <v>230000000</v>
      </c>
      <c r="R207" s="325" t="s">
        <v>908</v>
      </c>
      <c r="S207" s="325"/>
      <c r="T207" s="326" t="s">
        <v>146</v>
      </c>
      <c r="U207" s="325"/>
      <c r="V207" s="325"/>
      <c r="W207" s="325">
        <v>30</v>
      </c>
      <c r="X207" s="325" t="s">
        <v>106</v>
      </c>
      <c r="Y207" s="325">
        <v>10</v>
      </c>
      <c r="Z207" s="327"/>
      <c r="AA207" s="328" t="s">
        <v>138</v>
      </c>
      <c r="AB207" s="325"/>
      <c r="AC207" s="325"/>
      <c r="AD207" s="327">
        <v>285737988</v>
      </c>
      <c r="AE207" s="329">
        <v>320026546.56</v>
      </c>
      <c r="AF207" s="327"/>
      <c r="AG207" s="327"/>
      <c r="AH207" s="327">
        <v>700092341</v>
      </c>
      <c r="AI207" s="329">
        <v>784103421.92000008</v>
      </c>
      <c r="AJ207" s="327">
        <v>0</v>
      </c>
      <c r="AK207" s="327">
        <v>0</v>
      </c>
      <c r="AL207" s="327">
        <v>0</v>
      </c>
      <c r="AM207" s="327">
        <v>0</v>
      </c>
      <c r="AN207" s="327">
        <v>0</v>
      </c>
      <c r="AO207" s="327">
        <v>0</v>
      </c>
      <c r="AP207" s="327">
        <v>0</v>
      </c>
      <c r="AQ207" s="327">
        <v>0</v>
      </c>
      <c r="AR207" s="327">
        <v>0</v>
      </c>
      <c r="AS207" s="327">
        <v>0</v>
      </c>
      <c r="AT207" s="327">
        <v>0</v>
      </c>
      <c r="AU207" s="327">
        <v>0</v>
      </c>
      <c r="AV207" s="327"/>
      <c r="AW207" s="329">
        <v>985830329</v>
      </c>
      <c r="AX207" s="329">
        <v>1104129968.48</v>
      </c>
      <c r="AY207" s="325" t="s">
        <v>129</v>
      </c>
      <c r="AZ207" s="325" t="s">
        <v>909</v>
      </c>
      <c r="BA207" s="324" t="s">
        <v>910</v>
      </c>
      <c r="BB207" s="253"/>
      <c r="BC207" s="254"/>
      <c r="BD207" s="254"/>
      <c r="BE207" s="254"/>
      <c r="BF207" s="254"/>
      <c r="BG207" s="308"/>
      <c r="BH207" s="255"/>
      <c r="BI207" s="255"/>
      <c r="BJ207" s="308"/>
      <c r="BK207" s="309" t="s">
        <v>403</v>
      </c>
    </row>
    <row r="208" spans="1:64" s="292" customFormat="1" ht="12.95" customHeight="1" x14ac:dyDescent="0.25">
      <c r="A208" s="320" t="s">
        <v>217</v>
      </c>
      <c r="B208" s="321"/>
      <c r="C208" s="322" t="s">
        <v>924</v>
      </c>
      <c r="D208" s="323"/>
      <c r="E208" s="321"/>
      <c r="F208" s="321" t="s">
        <v>502</v>
      </c>
      <c r="G208" s="321" t="s">
        <v>503</v>
      </c>
      <c r="H208" s="324" t="s">
        <v>503</v>
      </c>
      <c r="I208" s="325" t="s">
        <v>120</v>
      </c>
      <c r="J208" s="325"/>
      <c r="K208" s="325"/>
      <c r="L208" s="325">
        <v>40</v>
      </c>
      <c r="M208" s="325">
        <v>230000000</v>
      </c>
      <c r="N208" s="325" t="s">
        <v>165</v>
      </c>
      <c r="O208" s="325" t="s">
        <v>907</v>
      </c>
      <c r="P208" s="325" t="s">
        <v>125</v>
      </c>
      <c r="Q208" s="325">
        <v>230000000</v>
      </c>
      <c r="R208" s="325" t="s">
        <v>174</v>
      </c>
      <c r="S208" s="325"/>
      <c r="T208" s="326" t="s">
        <v>146</v>
      </c>
      <c r="U208" s="325"/>
      <c r="V208" s="325"/>
      <c r="W208" s="325">
        <v>30</v>
      </c>
      <c r="X208" s="325" t="s">
        <v>106</v>
      </c>
      <c r="Y208" s="325">
        <v>10</v>
      </c>
      <c r="Z208" s="327"/>
      <c r="AA208" s="328" t="s">
        <v>138</v>
      </c>
      <c r="AB208" s="325"/>
      <c r="AC208" s="325"/>
      <c r="AD208" s="327">
        <v>279354680</v>
      </c>
      <c r="AE208" s="329">
        <v>312877241.60000002</v>
      </c>
      <c r="AF208" s="327"/>
      <c r="AG208" s="327"/>
      <c r="AH208" s="327">
        <v>378237000</v>
      </c>
      <c r="AI208" s="329">
        <v>423625440.00000006</v>
      </c>
      <c r="AJ208" s="327"/>
      <c r="AK208" s="327"/>
      <c r="AL208" s="327"/>
      <c r="AM208" s="327">
        <v>0</v>
      </c>
      <c r="AN208" s="327"/>
      <c r="AO208" s="327"/>
      <c r="AP208" s="327"/>
      <c r="AQ208" s="327">
        <v>0</v>
      </c>
      <c r="AR208" s="327"/>
      <c r="AS208" s="327"/>
      <c r="AT208" s="327"/>
      <c r="AU208" s="327">
        <v>0</v>
      </c>
      <c r="AV208" s="327"/>
      <c r="AW208" s="329">
        <v>657591680</v>
      </c>
      <c r="AX208" s="329">
        <v>736502681.60000002</v>
      </c>
      <c r="AY208" s="325" t="s">
        <v>129</v>
      </c>
      <c r="AZ208" s="325" t="s">
        <v>911</v>
      </c>
      <c r="BA208" s="324" t="s">
        <v>912</v>
      </c>
      <c r="BB208" s="253"/>
      <c r="BC208" s="254"/>
      <c r="BD208" s="254"/>
      <c r="BE208" s="254"/>
      <c r="BF208" s="254"/>
      <c r="BG208" s="308"/>
      <c r="BH208" s="255"/>
      <c r="BI208" s="255"/>
      <c r="BJ208" s="308"/>
      <c r="BK208" s="309" t="s">
        <v>403</v>
      </c>
    </row>
    <row r="209" spans="1:66" ht="12.95" customHeight="1" x14ac:dyDescent="0.25">
      <c r="A209" s="139"/>
      <c r="B209" s="135"/>
      <c r="C209" s="135"/>
      <c r="D209" s="135"/>
      <c r="E209" s="44" t="s">
        <v>234</v>
      </c>
      <c r="F209" s="135"/>
      <c r="G209" s="135"/>
      <c r="H209" s="135"/>
      <c r="I209" s="135"/>
      <c r="J209" s="135"/>
      <c r="K209" s="135"/>
      <c r="L209" s="135"/>
      <c r="M209" s="135"/>
      <c r="N209" s="135"/>
      <c r="O209" s="135"/>
      <c r="P209" s="135"/>
      <c r="Q209" s="135"/>
      <c r="R209" s="135"/>
      <c r="S209" s="135"/>
      <c r="T209" s="135"/>
      <c r="U209" s="135"/>
      <c r="V209" s="135"/>
      <c r="W209" s="135"/>
      <c r="X209" s="135"/>
      <c r="Y209" s="135"/>
      <c r="Z209" s="135"/>
      <c r="AA209" s="135"/>
      <c r="AB209" s="135"/>
      <c r="AC209" s="140"/>
      <c r="AD209" s="140"/>
      <c r="AE209" s="140"/>
      <c r="AF209" s="140"/>
      <c r="AG209" s="140"/>
      <c r="AH209" s="140"/>
      <c r="AI209" s="140"/>
      <c r="AJ209" s="140"/>
      <c r="AK209" s="140"/>
      <c r="AL209" s="140"/>
      <c r="AM209" s="140"/>
      <c r="AN209" s="140"/>
      <c r="AO209" s="140"/>
      <c r="AP209" s="140"/>
      <c r="AQ209" s="140"/>
      <c r="AR209" s="140"/>
      <c r="AS209" s="140"/>
      <c r="AT209" s="140"/>
      <c r="AU209" s="140"/>
      <c r="AV209" s="136"/>
      <c r="AW209" s="125">
        <f>SUM(AW164:AW208)</f>
        <v>17630250610</v>
      </c>
      <c r="AX209" s="125">
        <f>SUM(AX164:AX208)</f>
        <v>19745880683.199997</v>
      </c>
      <c r="AY209" s="135"/>
      <c r="AZ209" s="135"/>
      <c r="BA209" s="135"/>
      <c r="BB209" s="135"/>
      <c r="BC209" s="135"/>
      <c r="BD209" s="135"/>
      <c r="BE209" s="135"/>
      <c r="BF209" s="135"/>
      <c r="BG209" s="141"/>
      <c r="BH209" s="135"/>
      <c r="BI209" s="135"/>
      <c r="BJ209" s="141"/>
      <c r="BK209" s="141"/>
    </row>
    <row r="210" spans="1:66" s="164" customFormat="1" ht="12.95" customHeight="1" x14ac:dyDescent="0.25">
      <c r="A210" s="135"/>
      <c r="B210" s="135"/>
      <c r="C210" s="135"/>
      <c r="D210" s="135"/>
      <c r="E210" s="215" t="s">
        <v>112</v>
      </c>
      <c r="F210" s="135"/>
      <c r="G210" s="135"/>
      <c r="H210" s="135"/>
      <c r="I210" s="135"/>
      <c r="J210" s="135"/>
      <c r="K210" s="135"/>
      <c r="L210" s="135"/>
      <c r="M210" s="135"/>
      <c r="N210" s="135"/>
      <c r="O210" s="135"/>
      <c r="P210" s="135"/>
      <c r="Q210" s="135"/>
      <c r="R210" s="135"/>
      <c r="S210" s="135"/>
      <c r="T210" s="135"/>
      <c r="U210" s="135"/>
      <c r="V210" s="135"/>
      <c r="W210" s="135"/>
      <c r="X210" s="135"/>
      <c r="Y210" s="135"/>
      <c r="Z210" s="135"/>
      <c r="AA210" s="135"/>
      <c r="AB210" s="135"/>
      <c r="AC210" s="135"/>
      <c r="AD210" s="142"/>
      <c r="AE210" s="142"/>
      <c r="AF210" s="142"/>
      <c r="AG210" s="142"/>
      <c r="AH210" s="142"/>
      <c r="AI210" s="142"/>
      <c r="AJ210" s="142"/>
      <c r="AK210" s="142"/>
      <c r="AL210" s="142"/>
      <c r="AM210" s="142"/>
      <c r="AN210" s="142"/>
      <c r="AO210" s="142"/>
      <c r="AP210" s="142"/>
      <c r="AQ210" s="142"/>
      <c r="AR210" s="142"/>
      <c r="AS210" s="142"/>
      <c r="AT210" s="142"/>
      <c r="AU210" s="142"/>
      <c r="AV210" s="143"/>
      <c r="AW210" s="143"/>
      <c r="AX210" s="143"/>
      <c r="AY210" s="135"/>
      <c r="AZ210" s="135"/>
      <c r="BA210" s="135"/>
      <c r="BB210" s="135"/>
      <c r="BC210" s="135"/>
      <c r="BD210" s="135"/>
      <c r="BE210" s="135"/>
      <c r="BF210" s="135"/>
      <c r="BG210" s="135"/>
      <c r="BH210" s="135"/>
      <c r="BI210" s="135"/>
      <c r="BJ210" s="141"/>
      <c r="BK210" s="126"/>
    </row>
    <row r="211" spans="1:66" s="165" customFormat="1" ht="12.95" customHeight="1" x14ac:dyDescent="0.25">
      <c r="A211" s="15" t="s">
        <v>133</v>
      </c>
      <c r="B211" s="15" t="s">
        <v>157</v>
      </c>
      <c r="C211" s="174" t="s">
        <v>235</v>
      </c>
      <c r="D211" s="174"/>
      <c r="E211" s="174" t="s">
        <v>236</v>
      </c>
      <c r="F211" s="22" t="s">
        <v>237</v>
      </c>
      <c r="G211" s="22" t="s">
        <v>238</v>
      </c>
      <c r="H211" s="22" t="s">
        <v>238</v>
      </c>
      <c r="I211" s="23" t="s">
        <v>120</v>
      </c>
      <c r="J211" s="23"/>
      <c r="K211" s="23"/>
      <c r="L211" s="22">
        <v>100</v>
      </c>
      <c r="M211" s="5">
        <v>230000000</v>
      </c>
      <c r="N211" s="5" t="s">
        <v>137</v>
      </c>
      <c r="O211" s="5" t="s">
        <v>239</v>
      </c>
      <c r="P211" s="23" t="s">
        <v>125</v>
      </c>
      <c r="Q211" s="24">
        <v>230000000</v>
      </c>
      <c r="R211" s="25" t="s">
        <v>174</v>
      </c>
      <c r="S211" s="25"/>
      <c r="T211" s="23"/>
      <c r="U211" s="5" t="s">
        <v>126</v>
      </c>
      <c r="V211" s="23" t="s">
        <v>127</v>
      </c>
      <c r="W211" s="23">
        <v>0</v>
      </c>
      <c r="X211" s="23">
        <v>100</v>
      </c>
      <c r="Y211" s="23">
        <v>0</v>
      </c>
      <c r="Z211" s="39"/>
      <c r="AA211" s="5" t="s">
        <v>138</v>
      </c>
      <c r="AB211" s="26"/>
      <c r="AC211" s="26"/>
      <c r="AD211" s="26">
        <v>350349359.97000003</v>
      </c>
      <c r="AE211" s="26">
        <v>392391283.16640007</v>
      </c>
      <c r="AF211" s="26"/>
      <c r="AG211" s="26"/>
      <c r="AH211" s="26">
        <v>350349359.97000003</v>
      </c>
      <c r="AI211" s="26">
        <v>392391283.16640007</v>
      </c>
      <c r="AJ211" s="19"/>
      <c r="AK211" s="19"/>
      <c r="AL211" s="19">
        <v>350349359.97000003</v>
      </c>
      <c r="AM211" s="19">
        <v>392391283.16640007</v>
      </c>
      <c r="AN211" s="19">
        <v>0</v>
      </c>
      <c r="AO211" s="19">
        <v>0</v>
      </c>
      <c r="AP211" s="19">
        <v>0</v>
      </c>
      <c r="AQ211" s="19">
        <v>0</v>
      </c>
      <c r="AR211" s="19">
        <v>0</v>
      </c>
      <c r="AS211" s="19">
        <v>0</v>
      </c>
      <c r="AT211" s="19">
        <v>0</v>
      </c>
      <c r="AU211" s="19">
        <v>0</v>
      </c>
      <c r="AV211" s="41"/>
      <c r="AW211" s="41">
        <f t="shared" ref="AW211" si="149">AD211+AH211+AL211+AP211+AT211</f>
        <v>1051048079.9100001</v>
      </c>
      <c r="AX211" s="41">
        <f t="shared" ref="AX211" si="150">AW211*1.12</f>
        <v>1177173849.4992001</v>
      </c>
      <c r="AY211" s="12" t="s">
        <v>129</v>
      </c>
      <c r="AZ211" s="1" t="s">
        <v>240</v>
      </c>
      <c r="BA211" s="1" t="s">
        <v>241</v>
      </c>
      <c r="BB211" s="5"/>
      <c r="BC211" s="5"/>
      <c r="BD211" s="5"/>
      <c r="BE211" s="5"/>
      <c r="BF211" s="5"/>
      <c r="BG211" s="5"/>
      <c r="BH211" s="5"/>
      <c r="BI211" s="5"/>
      <c r="BJ211" s="167"/>
      <c r="BK211" s="27"/>
    </row>
    <row r="212" spans="1:66" s="165" customFormat="1" ht="12.95" customHeight="1" x14ac:dyDescent="0.25">
      <c r="A212" s="15" t="s">
        <v>133</v>
      </c>
      <c r="B212" s="15" t="s">
        <v>218</v>
      </c>
      <c r="C212" s="174" t="s">
        <v>242</v>
      </c>
      <c r="D212" s="174"/>
      <c r="E212" s="174" t="s">
        <v>243</v>
      </c>
      <c r="F212" s="22" t="s">
        <v>244</v>
      </c>
      <c r="G212" s="22" t="s">
        <v>245</v>
      </c>
      <c r="H212" s="22" t="s">
        <v>246</v>
      </c>
      <c r="I212" s="23" t="s">
        <v>120</v>
      </c>
      <c r="J212" s="23"/>
      <c r="K212" s="23"/>
      <c r="L212" s="22">
        <v>100</v>
      </c>
      <c r="M212" s="5">
        <v>230000000</v>
      </c>
      <c r="N212" s="5" t="s">
        <v>137</v>
      </c>
      <c r="O212" s="5" t="s">
        <v>239</v>
      </c>
      <c r="P212" s="23" t="s">
        <v>125</v>
      </c>
      <c r="Q212" s="24">
        <v>230000001</v>
      </c>
      <c r="R212" s="25" t="s">
        <v>174</v>
      </c>
      <c r="S212" s="25"/>
      <c r="T212" s="23"/>
      <c r="U212" s="5" t="s">
        <v>126</v>
      </c>
      <c r="V212" s="23" t="s">
        <v>127</v>
      </c>
      <c r="W212" s="23">
        <v>0</v>
      </c>
      <c r="X212" s="23">
        <v>100</v>
      </c>
      <c r="Y212" s="23">
        <v>0</v>
      </c>
      <c r="Z212" s="39"/>
      <c r="AA212" s="5" t="s">
        <v>138</v>
      </c>
      <c r="AB212" s="26"/>
      <c r="AC212" s="26"/>
      <c r="AD212" s="26">
        <v>8866176.0000000037</v>
      </c>
      <c r="AE212" s="26">
        <v>9930117.1200000048</v>
      </c>
      <c r="AF212" s="26"/>
      <c r="AG212" s="26"/>
      <c r="AH212" s="26">
        <v>8866176.0000000037</v>
      </c>
      <c r="AI212" s="26">
        <v>9930117.1200000048</v>
      </c>
      <c r="AJ212" s="19"/>
      <c r="AK212" s="19"/>
      <c r="AL212" s="19">
        <v>8866176.0000000037</v>
      </c>
      <c r="AM212" s="19">
        <v>9930117.1200000048</v>
      </c>
      <c r="AN212" s="19">
        <v>0</v>
      </c>
      <c r="AO212" s="19">
        <v>0</v>
      </c>
      <c r="AP212" s="19">
        <v>0</v>
      </c>
      <c r="AQ212" s="19">
        <v>0</v>
      </c>
      <c r="AR212" s="19">
        <v>0</v>
      </c>
      <c r="AS212" s="19">
        <v>0</v>
      </c>
      <c r="AT212" s="19">
        <v>0</v>
      </c>
      <c r="AU212" s="19">
        <v>0</v>
      </c>
      <c r="AV212" s="41"/>
      <c r="AW212" s="41">
        <f t="shared" ref="AW212:AW256" si="151">AD212+AH212+AL212+AP212+AT212</f>
        <v>26598528.000000011</v>
      </c>
      <c r="AX212" s="41">
        <f t="shared" ref="AX212:AX278" si="152">AW212*1.12</f>
        <v>29790351.360000014</v>
      </c>
      <c r="AY212" s="12" t="s">
        <v>129</v>
      </c>
      <c r="AZ212" s="1" t="s">
        <v>247</v>
      </c>
      <c r="BA212" s="1" t="s">
        <v>248</v>
      </c>
      <c r="BB212" s="5"/>
      <c r="BC212" s="5"/>
      <c r="BD212" s="5"/>
      <c r="BE212" s="5"/>
      <c r="BF212" s="5"/>
      <c r="BG212" s="5"/>
      <c r="BH212" s="5"/>
      <c r="BI212" s="5"/>
      <c r="BJ212" s="167"/>
      <c r="BK212" s="27"/>
    </row>
    <row r="213" spans="1:66" s="165" customFormat="1" ht="12.75" x14ac:dyDescent="0.25">
      <c r="A213" s="15" t="s">
        <v>133</v>
      </c>
      <c r="B213" s="15" t="s">
        <v>218</v>
      </c>
      <c r="C213" s="174" t="s">
        <v>249</v>
      </c>
      <c r="D213" s="174"/>
      <c r="E213" s="174" t="s">
        <v>250</v>
      </c>
      <c r="F213" s="22" t="s">
        <v>251</v>
      </c>
      <c r="G213" s="22" t="s">
        <v>252</v>
      </c>
      <c r="H213" s="22" t="s">
        <v>252</v>
      </c>
      <c r="I213" s="23" t="s">
        <v>120</v>
      </c>
      <c r="J213" s="23"/>
      <c r="K213" s="23"/>
      <c r="L213" s="22">
        <v>100</v>
      </c>
      <c r="M213" s="5">
        <v>230000000</v>
      </c>
      <c r="N213" s="5" t="s">
        <v>137</v>
      </c>
      <c r="O213" s="5" t="s">
        <v>239</v>
      </c>
      <c r="P213" s="23" t="s">
        <v>125</v>
      </c>
      <c r="Q213" s="24">
        <v>230000000</v>
      </c>
      <c r="R213" s="25" t="s">
        <v>145</v>
      </c>
      <c r="S213" s="25"/>
      <c r="T213" s="23"/>
      <c r="U213" s="5" t="s">
        <v>126</v>
      </c>
      <c r="V213" s="23" t="s">
        <v>127</v>
      </c>
      <c r="W213" s="23">
        <v>0</v>
      </c>
      <c r="X213" s="23">
        <v>100</v>
      </c>
      <c r="Y213" s="23">
        <v>0</v>
      </c>
      <c r="Z213" s="39"/>
      <c r="AA213" s="5" t="s">
        <v>138</v>
      </c>
      <c r="AB213" s="26"/>
      <c r="AC213" s="26"/>
      <c r="AD213" s="26">
        <v>341627670</v>
      </c>
      <c r="AE213" s="26">
        <v>382622990.40000004</v>
      </c>
      <c r="AF213" s="26"/>
      <c r="AG213" s="26"/>
      <c r="AH213" s="26">
        <v>341627670</v>
      </c>
      <c r="AI213" s="26">
        <v>382622990.40000004</v>
      </c>
      <c r="AJ213" s="19"/>
      <c r="AK213" s="19"/>
      <c r="AL213" s="19">
        <v>341627670</v>
      </c>
      <c r="AM213" s="19">
        <v>382622990.40000004</v>
      </c>
      <c r="AN213" s="19">
        <v>0</v>
      </c>
      <c r="AO213" s="19">
        <v>0</v>
      </c>
      <c r="AP213" s="19">
        <v>0</v>
      </c>
      <c r="AQ213" s="19">
        <v>0</v>
      </c>
      <c r="AR213" s="19">
        <v>0</v>
      </c>
      <c r="AS213" s="19">
        <v>0</v>
      </c>
      <c r="AT213" s="19">
        <v>0</v>
      </c>
      <c r="AU213" s="19">
        <v>0</v>
      </c>
      <c r="AV213" s="41"/>
      <c r="AW213" s="41">
        <v>0</v>
      </c>
      <c r="AX213" s="41">
        <f t="shared" si="152"/>
        <v>0</v>
      </c>
      <c r="AY213" s="9" t="s">
        <v>129</v>
      </c>
      <c r="AZ213" s="1" t="s">
        <v>253</v>
      </c>
      <c r="BA213" s="2" t="s">
        <v>254</v>
      </c>
      <c r="BB213" s="5"/>
      <c r="BC213" s="5"/>
      <c r="BD213" s="5"/>
      <c r="BE213" s="5"/>
      <c r="BF213" s="5"/>
      <c r="BG213" s="5"/>
      <c r="BH213" s="5"/>
      <c r="BI213" s="5"/>
      <c r="BJ213" s="167"/>
      <c r="BK213" s="27"/>
    </row>
    <row r="214" spans="1:66" s="165" customFormat="1" ht="12.95" customHeight="1" x14ac:dyDescent="0.25">
      <c r="A214" s="294" t="s">
        <v>133</v>
      </c>
      <c r="B214" s="294" t="s">
        <v>218</v>
      </c>
      <c r="C214" s="174" t="s">
        <v>891</v>
      </c>
      <c r="D214" s="174"/>
      <c r="E214" s="174" t="s">
        <v>250</v>
      </c>
      <c r="F214" s="22" t="s">
        <v>251</v>
      </c>
      <c r="G214" s="22" t="s">
        <v>252</v>
      </c>
      <c r="H214" s="22" t="s">
        <v>252</v>
      </c>
      <c r="I214" s="23" t="s">
        <v>120</v>
      </c>
      <c r="J214" s="23"/>
      <c r="K214" s="23"/>
      <c r="L214" s="22">
        <v>100</v>
      </c>
      <c r="M214" s="5">
        <v>230000000</v>
      </c>
      <c r="N214" s="5" t="s">
        <v>137</v>
      </c>
      <c r="O214" s="5" t="s">
        <v>239</v>
      </c>
      <c r="P214" s="23" t="s">
        <v>125</v>
      </c>
      <c r="Q214" s="24">
        <v>230000000</v>
      </c>
      <c r="R214" s="25" t="s">
        <v>145</v>
      </c>
      <c r="S214" s="25"/>
      <c r="T214" s="23"/>
      <c r="U214" s="5" t="s">
        <v>126</v>
      </c>
      <c r="V214" s="23" t="s">
        <v>127</v>
      </c>
      <c r="W214" s="23">
        <v>0</v>
      </c>
      <c r="X214" s="23">
        <v>100</v>
      </c>
      <c r="Y214" s="23">
        <v>0</v>
      </c>
      <c r="Z214" s="39"/>
      <c r="AA214" s="5" t="s">
        <v>138</v>
      </c>
      <c r="AB214" s="26"/>
      <c r="AC214" s="26"/>
      <c r="AD214" s="295">
        <f>341627670-76089614</f>
        <v>265538056</v>
      </c>
      <c r="AE214" s="296">
        <f t="shared" ref="AE214" si="153">AD214*1.12</f>
        <v>297402622.72000003</v>
      </c>
      <c r="AF214" s="295"/>
      <c r="AG214" s="295"/>
      <c r="AH214" s="295">
        <v>341627670</v>
      </c>
      <c r="AI214" s="295">
        <v>382622990.40000004</v>
      </c>
      <c r="AJ214" s="19"/>
      <c r="AK214" s="19"/>
      <c r="AL214" s="19">
        <v>341627670</v>
      </c>
      <c r="AM214" s="19">
        <v>382622990.40000004</v>
      </c>
      <c r="AN214" s="19">
        <v>0</v>
      </c>
      <c r="AO214" s="19">
        <v>0</v>
      </c>
      <c r="AP214" s="19">
        <v>0</v>
      </c>
      <c r="AQ214" s="19">
        <v>0</v>
      </c>
      <c r="AR214" s="19">
        <v>0</v>
      </c>
      <c r="AS214" s="19">
        <v>0</v>
      </c>
      <c r="AT214" s="19">
        <v>0</v>
      </c>
      <c r="AU214" s="19">
        <v>0</v>
      </c>
      <c r="AV214" s="19"/>
      <c r="AW214" s="19">
        <f>Z214+AD214+AH214+AL214+AP214</f>
        <v>948793396</v>
      </c>
      <c r="AX214" s="19">
        <f>AW214*1.12</f>
        <v>1062648603.5200001</v>
      </c>
      <c r="AY214" s="19" t="s">
        <v>129</v>
      </c>
      <c r="AZ214" s="41" t="s">
        <v>253</v>
      </c>
      <c r="BA214" s="41" t="s">
        <v>254</v>
      </c>
      <c r="BB214" s="41"/>
      <c r="BC214" s="9"/>
      <c r="BD214" s="1"/>
      <c r="BE214" s="2"/>
      <c r="BF214" s="5"/>
      <c r="BG214" s="5"/>
      <c r="BH214" s="5"/>
      <c r="BI214" s="5"/>
      <c r="BJ214" s="5"/>
      <c r="BK214" s="167" t="s">
        <v>892</v>
      </c>
      <c r="BL214" s="38"/>
      <c r="BM214" s="38"/>
      <c r="BN214" s="38"/>
    </row>
    <row r="215" spans="1:66" s="165" customFormat="1" ht="12.95" customHeight="1" x14ac:dyDescent="0.25">
      <c r="A215" s="15" t="s">
        <v>133</v>
      </c>
      <c r="B215" s="15" t="s">
        <v>218</v>
      </c>
      <c r="C215" s="174" t="s">
        <v>255</v>
      </c>
      <c r="D215" s="174"/>
      <c r="E215" s="174" t="s">
        <v>256</v>
      </c>
      <c r="F215" s="22" t="s">
        <v>251</v>
      </c>
      <c r="G215" s="22" t="s">
        <v>252</v>
      </c>
      <c r="H215" s="22" t="s">
        <v>252</v>
      </c>
      <c r="I215" s="23" t="s">
        <v>120</v>
      </c>
      <c r="J215" s="23"/>
      <c r="K215" s="23"/>
      <c r="L215" s="22">
        <v>100</v>
      </c>
      <c r="M215" s="5">
        <v>230000000</v>
      </c>
      <c r="N215" s="5" t="s">
        <v>137</v>
      </c>
      <c r="O215" s="5" t="s">
        <v>239</v>
      </c>
      <c r="P215" s="23" t="s">
        <v>125</v>
      </c>
      <c r="Q215" s="24">
        <v>230000000</v>
      </c>
      <c r="R215" s="25" t="s">
        <v>257</v>
      </c>
      <c r="S215" s="25"/>
      <c r="T215" s="23"/>
      <c r="U215" s="5" t="s">
        <v>126</v>
      </c>
      <c r="V215" s="23" t="s">
        <v>127</v>
      </c>
      <c r="W215" s="23">
        <v>0</v>
      </c>
      <c r="X215" s="23">
        <v>100</v>
      </c>
      <c r="Y215" s="23">
        <v>0</v>
      </c>
      <c r="Z215" s="39"/>
      <c r="AA215" s="5" t="s">
        <v>138</v>
      </c>
      <c r="AB215" s="26"/>
      <c r="AC215" s="26"/>
      <c r="AD215" s="26">
        <v>474799299.99999964</v>
      </c>
      <c r="AE215" s="26">
        <v>531775215.99999964</v>
      </c>
      <c r="AF215" s="26"/>
      <c r="AG215" s="26"/>
      <c r="AH215" s="26">
        <v>474799299.99999964</v>
      </c>
      <c r="AI215" s="26">
        <v>531775215.99999964</v>
      </c>
      <c r="AJ215" s="19"/>
      <c r="AK215" s="19"/>
      <c r="AL215" s="19">
        <v>474799300</v>
      </c>
      <c r="AM215" s="19">
        <v>531775216.00000006</v>
      </c>
      <c r="AN215" s="19">
        <v>0</v>
      </c>
      <c r="AO215" s="19">
        <v>0</v>
      </c>
      <c r="AP215" s="19">
        <v>0</v>
      </c>
      <c r="AQ215" s="19">
        <v>0</v>
      </c>
      <c r="AR215" s="19">
        <v>0</v>
      </c>
      <c r="AS215" s="19">
        <v>0</v>
      </c>
      <c r="AT215" s="19">
        <v>0</v>
      </c>
      <c r="AU215" s="19">
        <v>0</v>
      </c>
      <c r="AV215" s="41"/>
      <c r="AW215" s="41">
        <v>0</v>
      </c>
      <c r="AX215" s="41">
        <f t="shared" si="152"/>
        <v>0</v>
      </c>
      <c r="AY215" s="9" t="s">
        <v>129</v>
      </c>
      <c r="AZ215" s="1" t="s">
        <v>258</v>
      </c>
      <c r="BA215" s="2" t="s">
        <v>259</v>
      </c>
      <c r="BB215" s="5"/>
      <c r="BC215" s="5"/>
      <c r="BD215" s="5"/>
      <c r="BE215" s="5"/>
      <c r="BF215" s="5"/>
      <c r="BG215" s="5"/>
      <c r="BH215" s="5"/>
      <c r="BI215" s="5"/>
      <c r="BJ215" s="167"/>
      <c r="BK215" s="27"/>
    </row>
    <row r="216" spans="1:66" s="165" customFormat="1" ht="12.95" customHeight="1" x14ac:dyDescent="0.25">
      <c r="A216" s="15" t="s">
        <v>133</v>
      </c>
      <c r="B216" s="15" t="s">
        <v>218</v>
      </c>
      <c r="C216" s="174" t="s">
        <v>893</v>
      </c>
      <c r="D216" s="174"/>
      <c r="E216" s="174" t="s">
        <v>256</v>
      </c>
      <c r="F216" s="22" t="s">
        <v>251</v>
      </c>
      <c r="G216" s="22" t="s">
        <v>252</v>
      </c>
      <c r="H216" s="22" t="s">
        <v>252</v>
      </c>
      <c r="I216" s="23" t="s">
        <v>120</v>
      </c>
      <c r="J216" s="23"/>
      <c r="K216" s="23"/>
      <c r="L216" s="22">
        <v>100</v>
      </c>
      <c r="M216" s="5">
        <v>230000000</v>
      </c>
      <c r="N216" s="5" t="s">
        <v>137</v>
      </c>
      <c r="O216" s="5" t="s">
        <v>239</v>
      </c>
      <c r="P216" s="23" t="s">
        <v>125</v>
      </c>
      <c r="Q216" s="24">
        <v>230000000</v>
      </c>
      <c r="R216" s="25" t="s">
        <v>257</v>
      </c>
      <c r="S216" s="25"/>
      <c r="T216" s="23"/>
      <c r="U216" s="5" t="s">
        <v>126</v>
      </c>
      <c r="V216" s="23" t="s">
        <v>127</v>
      </c>
      <c r="W216" s="23">
        <v>0</v>
      </c>
      <c r="X216" s="23">
        <v>100</v>
      </c>
      <c r="Y216" s="23">
        <v>0</v>
      </c>
      <c r="Z216" s="39"/>
      <c r="AA216" s="5" t="s">
        <v>138</v>
      </c>
      <c r="AB216" s="26"/>
      <c r="AC216" s="26"/>
      <c r="AD216" s="295">
        <f>474799300+26956800-133697235</f>
        <v>368058865</v>
      </c>
      <c r="AE216" s="296">
        <f t="shared" ref="AE216" si="154">AD216*1.12</f>
        <v>412225928.80000001</v>
      </c>
      <c r="AF216" s="295"/>
      <c r="AG216" s="295"/>
      <c r="AH216" s="295">
        <v>474799299.99999964</v>
      </c>
      <c r="AI216" s="295">
        <v>531775215.99999964</v>
      </c>
      <c r="AJ216" s="19"/>
      <c r="AK216" s="19"/>
      <c r="AL216" s="19">
        <v>474799300</v>
      </c>
      <c r="AM216" s="19">
        <v>531775216.00000006</v>
      </c>
      <c r="AN216" s="19">
        <v>0</v>
      </c>
      <c r="AO216" s="19">
        <v>0</v>
      </c>
      <c r="AP216" s="19">
        <v>0</v>
      </c>
      <c r="AQ216" s="19">
        <v>0</v>
      </c>
      <c r="AR216" s="19">
        <v>0</v>
      </c>
      <c r="AS216" s="19">
        <v>0</v>
      </c>
      <c r="AT216" s="19">
        <v>0</v>
      </c>
      <c r="AU216" s="19">
        <v>0</v>
      </c>
      <c r="AV216" s="19"/>
      <c r="AW216" s="41">
        <f>Z216+AD216+AH216+AL216+AP216</f>
        <v>1317657464.9999995</v>
      </c>
      <c r="AX216" s="19">
        <f>AW216*1.12</f>
        <v>1475776360.7999997</v>
      </c>
      <c r="AY216" s="9" t="s">
        <v>129</v>
      </c>
      <c r="AZ216" s="1" t="s">
        <v>258</v>
      </c>
      <c r="BA216" s="2" t="s">
        <v>259</v>
      </c>
      <c r="BB216" s="5"/>
      <c r="BC216" s="5"/>
      <c r="BD216" s="5"/>
      <c r="BE216" s="5"/>
      <c r="BF216" s="5"/>
      <c r="BG216" s="5"/>
      <c r="BH216" s="5"/>
      <c r="BI216" s="5"/>
      <c r="BJ216" s="167"/>
      <c r="BK216" s="27" t="s">
        <v>892</v>
      </c>
      <c r="BM216" s="38"/>
      <c r="BN216" s="38"/>
    </row>
    <row r="217" spans="1:66" s="165" customFormat="1" ht="12.95" customHeight="1" x14ac:dyDescent="0.25">
      <c r="A217" s="15" t="s">
        <v>133</v>
      </c>
      <c r="B217" s="15" t="s">
        <v>218</v>
      </c>
      <c r="C217" s="174" t="s">
        <v>260</v>
      </c>
      <c r="D217" s="174"/>
      <c r="E217" s="174" t="s">
        <v>261</v>
      </c>
      <c r="F217" s="22" t="s">
        <v>251</v>
      </c>
      <c r="G217" s="22" t="s">
        <v>252</v>
      </c>
      <c r="H217" s="22" t="s">
        <v>252</v>
      </c>
      <c r="I217" s="23" t="s">
        <v>120</v>
      </c>
      <c r="J217" s="23"/>
      <c r="K217" s="23"/>
      <c r="L217" s="22">
        <v>100</v>
      </c>
      <c r="M217" s="5">
        <v>230000000</v>
      </c>
      <c r="N217" s="5" t="s">
        <v>137</v>
      </c>
      <c r="O217" s="5" t="s">
        <v>239</v>
      </c>
      <c r="P217" s="23" t="s">
        <v>125</v>
      </c>
      <c r="Q217" s="24">
        <v>230000000</v>
      </c>
      <c r="R217" s="25" t="s">
        <v>262</v>
      </c>
      <c r="S217" s="25"/>
      <c r="T217" s="23"/>
      <c r="U217" s="5" t="s">
        <v>126</v>
      </c>
      <c r="V217" s="23" t="s">
        <v>127</v>
      </c>
      <c r="W217" s="23">
        <v>0</v>
      </c>
      <c r="X217" s="23">
        <v>100</v>
      </c>
      <c r="Y217" s="23">
        <v>0</v>
      </c>
      <c r="Z217" s="39"/>
      <c r="AA217" s="5" t="s">
        <v>138</v>
      </c>
      <c r="AB217" s="26"/>
      <c r="AC217" s="26"/>
      <c r="AD217" s="26">
        <v>282220650</v>
      </c>
      <c r="AE217" s="26">
        <v>316087128.00000006</v>
      </c>
      <c r="AF217" s="26"/>
      <c r="AG217" s="26"/>
      <c r="AH217" s="26">
        <v>282220650</v>
      </c>
      <c r="AI217" s="26">
        <v>316087128.00000006</v>
      </c>
      <c r="AJ217" s="19"/>
      <c r="AK217" s="19"/>
      <c r="AL217" s="19">
        <v>282220650</v>
      </c>
      <c r="AM217" s="19">
        <v>316087128.00000006</v>
      </c>
      <c r="AN217" s="19">
        <v>0</v>
      </c>
      <c r="AO217" s="19">
        <v>0</v>
      </c>
      <c r="AP217" s="19">
        <v>0</v>
      </c>
      <c r="AQ217" s="19">
        <v>0</v>
      </c>
      <c r="AR217" s="19">
        <v>0</v>
      </c>
      <c r="AS217" s="19">
        <v>0</v>
      </c>
      <c r="AT217" s="19">
        <v>0</v>
      </c>
      <c r="AU217" s="19">
        <v>0</v>
      </c>
      <c r="AV217" s="41"/>
      <c r="AW217" s="41">
        <v>0</v>
      </c>
      <c r="AX217" s="41">
        <f t="shared" si="152"/>
        <v>0</v>
      </c>
      <c r="AY217" s="9" t="s">
        <v>129</v>
      </c>
      <c r="AZ217" s="1" t="s">
        <v>263</v>
      </c>
      <c r="BA217" s="2" t="s">
        <v>264</v>
      </c>
      <c r="BB217" s="5"/>
      <c r="BC217" s="5"/>
      <c r="BD217" s="5"/>
      <c r="BE217" s="5"/>
      <c r="BF217" s="5"/>
      <c r="BG217" s="5"/>
      <c r="BH217" s="5"/>
      <c r="BI217" s="5"/>
      <c r="BJ217" s="167"/>
      <c r="BK217" s="27"/>
    </row>
    <row r="218" spans="1:66" s="165" customFormat="1" ht="12.95" customHeight="1" x14ac:dyDescent="0.25">
      <c r="A218" s="15" t="s">
        <v>133</v>
      </c>
      <c r="B218" s="15" t="s">
        <v>218</v>
      </c>
      <c r="C218" s="174" t="s">
        <v>894</v>
      </c>
      <c r="D218" s="174"/>
      <c r="E218" s="174" t="s">
        <v>261</v>
      </c>
      <c r="F218" s="22" t="s">
        <v>251</v>
      </c>
      <c r="G218" s="22" t="s">
        <v>252</v>
      </c>
      <c r="H218" s="22" t="s">
        <v>252</v>
      </c>
      <c r="I218" s="23" t="s">
        <v>120</v>
      </c>
      <c r="J218" s="23"/>
      <c r="K218" s="23"/>
      <c r="L218" s="22">
        <v>100</v>
      </c>
      <c r="M218" s="5">
        <v>230000000</v>
      </c>
      <c r="N218" s="5" t="s">
        <v>137</v>
      </c>
      <c r="O218" s="5" t="s">
        <v>239</v>
      </c>
      <c r="P218" s="23" t="s">
        <v>125</v>
      </c>
      <c r="Q218" s="24">
        <v>230000000</v>
      </c>
      <c r="R218" s="25" t="s">
        <v>262</v>
      </c>
      <c r="S218" s="25"/>
      <c r="T218" s="23"/>
      <c r="U218" s="5" t="s">
        <v>126</v>
      </c>
      <c r="V218" s="23" t="s">
        <v>127</v>
      </c>
      <c r="W218" s="23">
        <v>0</v>
      </c>
      <c r="X218" s="23">
        <v>100</v>
      </c>
      <c r="Y218" s="23">
        <v>0</v>
      </c>
      <c r="Z218" s="39"/>
      <c r="AA218" s="5" t="s">
        <v>138</v>
      </c>
      <c r="AB218" s="26"/>
      <c r="AC218" s="26"/>
      <c r="AD218" s="295">
        <f>282220650-78321043</f>
        <v>203899607</v>
      </c>
      <c r="AE218" s="296">
        <f t="shared" ref="AE218" si="155">AD218*1.12</f>
        <v>228367559.84000003</v>
      </c>
      <c r="AF218" s="295"/>
      <c r="AG218" s="295"/>
      <c r="AH218" s="295">
        <v>282220650</v>
      </c>
      <c r="AI218" s="295">
        <v>316087128.00000006</v>
      </c>
      <c r="AJ218" s="19"/>
      <c r="AK218" s="19"/>
      <c r="AL218" s="19">
        <v>282220650</v>
      </c>
      <c r="AM218" s="19">
        <v>316087128.00000006</v>
      </c>
      <c r="AN218" s="19">
        <v>0</v>
      </c>
      <c r="AO218" s="19">
        <v>0</v>
      </c>
      <c r="AP218" s="19">
        <v>0</v>
      </c>
      <c r="AQ218" s="19">
        <v>0</v>
      </c>
      <c r="AR218" s="19">
        <v>0</v>
      </c>
      <c r="AS218" s="19">
        <v>0</v>
      </c>
      <c r="AT218" s="19">
        <v>0</v>
      </c>
      <c r="AU218" s="19">
        <v>0</v>
      </c>
      <c r="AV218" s="19"/>
      <c r="AW218" s="41">
        <f>Z218+AD218+AH218+AL218+AP218</f>
        <v>768340907</v>
      </c>
      <c r="AX218" s="19">
        <f>AW218*1.12</f>
        <v>860541815.84000003</v>
      </c>
      <c r="AY218" s="9" t="s">
        <v>129</v>
      </c>
      <c r="AZ218" s="1" t="s">
        <v>263</v>
      </c>
      <c r="BA218" s="2" t="s">
        <v>264</v>
      </c>
      <c r="BB218" s="5"/>
      <c r="BC218" s="5"/>
      <c r="BD218" s="5"/>
      <c r="BE218" s="5"/>
      <c r="BF218" s="5"/>
      <c r="BG218" s="5"/>
      <c r="BH218" s="5"/>
      <c r="BI218" s="5"/>
      <c r="BJ218" s="167"/>
      <c r="BK218" s="27" t="s">
        <v>892</v>
      </c>
      <c r="BM218" s="38"/>
      <c r="BN218" s="38"/>
    </row>
    <row r="219" spans="1:66" s="165" customFormat="1" ht="12.95" customHeight="1" x14ac:dyDescent="0.25">
      <c r="A219" s="15" t="s">
        <v>133</v>
      </c>
      <c r="B219" s="15" t="s">
        <v>218</v>
      </c>
      <c r="C219" s="174" t="s">
        <v>265</v>
      </c>
      <c r="D219" s="174"/>
      <c r="E219" s="174" t="s">
        <v>242</v>
      </c>
      <c r="F219" s="22" t="s">
        <v>251</v>
      </c>
      <c r="G219" s="22" t="s">
        <v>252</v>
      </c>
      <c r="H219" s="22" t="s">
        <v>252</v>
      </c>
      <c r="I219" s="23" t="s">
        <v>120</v>
      </c>
      <c r="J219" s="23"/>
      <c r="K219" s="23"/>
      <c r="L219" s="22">
        <v>100</v>
      </c>
      <c r="M219" s="5">
        <v>230000000</v>
      </c>
      <c r="N219" s="5" t="s">
        <v>137</v>
      </c>
      <c r="O219" s="5" t="s">
        <v>239</v>
      </c>
      <c r="P219" s="23" t="s">
        <v>125</v>
      </c>
      <c r="Q219" s="24">
        <v>230000000</v>
      </c>
      <c r="R219" s="25" t="s">
        <v>266</v>
      </c>
      <c r="S219" s="25"/>
      <c r="T219" s="23"/>
      <c r="U219" s="5" t="s">
        <v>126</v>
      </c>
      <c r="V219" s="23" t="s">
        <v>127</v>
      </c>
      <c r="W219" s="23">
        <v>0</v>
      </c>
      <c r="X219" s="23">
        <v>100</v>
      </c>
      <c r="Y219" s="23">
        <v>0</v>
      </c>
      <c r="Z219" s="39"/>
      <c r="AA219" s="5" t="s">
        <v>138</v>
      </c>
      <c r="AB219" s="26"/>
      <c r="AC219" s="26"/>
      <c r="AD219" s="26">
        <v>298980990</v>
      </c>
      <c r="AE219" s="26">
        <v>334858708.80000001</v>
      </c>
      <c r="AF219" s="26"/>
      <c r="AG219" s="26"/>
      <c r="AH219" s="26">
        <v>298980990</v>
      </c>
      <c r="AI219" s="26">
        <v>334858708.80000001</v>
      </c>
      <c r="AJ219" s="19"/>
      <c r="AK219" s="19"/>
      <c r="AL219" s="19">
        <v>298980990</v>
      </c>
      <c r="AM219" s="19">
        <v>334858708.80000001</v>
      </c>
      <c r="AN219" s="19">
        <v>0</v>
      </c>
      <c r="AO219" s="19">
        <v>0</v>
      </c>
      <c r="AP219" s="19">
        <v>0</v>
      </c>
      <c r="AQ219" s="19">
        <v>0</v>
      </c>
      <c r="AR219" s="19">
        <v>0</v>
      </c>
      <c r="AS219" s="19">
        <v>0</v>
      </c>
      <c r="AT219" s="19">
        <v>0</v>
      </c>
      <c r="AU219" s="19">
        <v>0</v>
      </c>
      <c r="AV219" s="41"/>
      <c r="AW219" s="41"/>
      <c r="AX219" s="41">
        <v>0</v>
      </c>
      <c r="AY219" s="9" t="s">
        <v>129</v>
      </c>
      <c r="AZ219" s="1" t="s">
        <v>267</v>
      </c>
      <c r="BA219" s="2" t="s">
        <v>268</v>
      </c>
      <c r="BB219" s="5"/>
      <c r="BC219" s="5"/>
      <c r="BD219" s="5"/>
      <c r="BE219" s="5"/>
      <c r="BF219" s="5"/>
      <c r="BG219" s="5"/>
      <c r="BH219" s="5"/>
      <c r="BI219" s="5"/>
      <c r="BJ219" s="167"/>
      <c r="BK219" s="27"/>
    </row>
    <row r="220" spans="1:66" s="165" customFormat="1" ht="12.95" customHeight="1" x14ac:dyDescent="0.25">
      <c r="A220" s="15" t="s">
        <v>133</v>
      </c>
      <c r="B220" s="15" t="s">
        <v>218</v>
      </c>
      <c r="C220" s="174" t="s">
        <v>895</v>
      </c>
      <c r="D220" s="174"/>
      <c r="E220" s="174" t="s">
        <v>242</v>
      </c>
      <c r="F220" s="22" t="s">
        <v>251</v>
      </c>
      <c r="G220" s="22" t="s">
        <v>252</v>
      </c>
      <c r="H220" s="22" t="s">
        <v>252</v>
      </c>
      <c r="I220" s="23" t="s">
        <v>120</v>
      </c>
      <c r="J220" s="23"/>
      <c r="K220" s="23"/>
      <c r="L220" s="22">
        <v>100</v>
      </c>
      <c r="M220" s="5">
        <v>230000000</v>
      </c>
      <c r="N220" s="5" t="s">
        <v>137</v>
      </c>
      <c r="O220" s="5" t="s">
        <v>239</v>
      </c>
      <c r="P220" s="23" t="s">
        <v>125</v>
      </c>
      <c r="Q220" s="24">
        <v>230000000</v>
      </c>
      <c r="R220" s="25" t="s">
        <v>266</v>
      </c>
      <c r="S220" s="25"/>
      <c r="T220" s="23"/>
      <c r="U220" s="5" t="s">
        <v>126</v>
      </c>
      <c r="V220" s="23" t="s">
        <v>127</v>
      </c>
      <c r="W220" s="23">
        <v>0</v>
      </c>
      <c r="X220" s="23">
        <v>100</v>
      </c>
      <c r="Y220" s="23">
        <v>0</v>
      </c>
      <c r="Z220" s="39"/>
      <c r="AA220" s="5" t="s">
        <v>138</v>
      </c>
      <c r="AB220" s="26"/>
      <c r="AC220" s="26"/>
      <c r="AD220" s="295">
        <f>298980990-68968842</f>
        <v>230012148</v>
      </c>
      <c r="AE220" s="296">
        <f t="shared" ref="AE220" si="156">AD220*1.12</f>
        <v>257613605.76000002</v>
      </c>
      <c r="AF220" s="295"/>
      <c r="AG220" s="295"/>
      <c r="AH220" s="295">
        <v>298980990</v>
      </c>
      <c r="AI220" s="295">
        <v>334858708.80000001</v>
      </c>
      <c r="AJ220" s="19"/>
      <c r="AK220" s="19"/>
      <c r="AL220" s="19">
        <v>298980990</v>
      </c>
      <c r="AM220" s="19">
        <v>334858708.80000001</v>
      </c>
      <c r="AN220" s="19">
        <v>0</v>
      </c>
      <c r="AO220" s="19">
        <v>0</v>
      </c>
      <c r="AP220" s="19">
        <v>0</v>
      </c>
      <c r="AQ220" s="19">
        <v>0</v>
      </c>
      <c r="AR220" s="19">
        <v>0</v>
      </c>
      <c r="AS220" s="19">
        <v>0</v>
      </c>
      <c r="AT220" s="19">
        <v>0</v>
      </c>
      <c r="AU220" s="19">
        <v>0</v>
      </c>
      <c r="AV220" s="19"/>
      <c r="AW220" s="41">
        <f>Z220+AD220+AH220+AL220+AP220</f>
        <v>827974128</v>
      </c>
      <c r="AX220" s="19">
        <f>AW220*1.12</f>
        <v>927331023.36000013</v>
      </c>
      <c r="AY220" s="9" t="s">
        <v>129</v>
      </c>
      <c r="AZ220" s="1" t="s">
        <v>267</v>
      </c>
      <c r="BA220" s="2" t="s">
        <v>268</v>
      </c>
      <c r="BB220" s="5"/>
      <c r="BC220" s="5"/>
      <c r="BD220" s="5"/>
      <c r="BE220" s="5"/>
      <c r="BF220" s="5"/>
      <c r="BG220" s="5"/>
      <c r="BH220" s="5"/>
      <c r="BI220" s="5"/>
      <c r="BJ220" s="167"/>
      <c r="BK220" s="27" t="s">
        <v>892</v>
      </c>
      <c r="BM220" s="38"/>
      <c r="BN220" s="38"/>
    </row>
    <row r="221" spans="1:66" s="165" customFormat="1" ht="12.95" customHeight="1" x14ac:dyDescent="0.25">
      <c r="A221" s="15" t="s">
        <v>133</v>
      </c>
      <c r="B221" s="15" t="s">
        <v>218</v>
      </c>
      <c r="C221" s="174" t="s">
        <v>269</v>
      </c>
      <c r="D221" s="174"/>
      <c r="E221" s="174" t="s">
        <v>270</v>
      </c>
      <c r="F221" s="22" t="s">
        <v>251</v>
      </c>
      <c r="G221" s="22" t="s">
        <v>252</v>
      </c>
      <c r="H221" s="22" t="s">
        <v>252</v>
      </c>
      <c r="I221" s="23" t="s">
        <v>120</v>
      </c>
      <c r="J221" s="23"/>
      <c r="K221" s="23"/>
      <c r="L221" s="22">
        <v>100</v>
      </c>
      <c r="M221" s="5">
        <v>230000000</v>
      </c>
      <c r="N221" s="5" t="s">
        <v>137</v>
      </c>
      <c r="O221" s="5" t="s">
        <v>239</v>
      </c>
      <c r="P221" s="23" t="s">
        <v>125</v>
      </c>
      <c r="Q221" s="24">
        <v>230000000</v>
      </c>
      <c r="R221" s="25" t="s">
        <v>174</v>
      </c>
      <c r="S221" s="25"/>
      <c r="T221" s="23"/>
      <c r="U221" s="5" t="s">
        <v>126</v>
      </c>
      <c r="V221" s="23" t="s">
        <v>127</v>
      </c>
      <c r="W221" s="23">
        <v>0</v>
      </c>
      <c r="X221" s="23">
        <v>100</v>
      </c>
      <c r="Y221" s="23">
        <v>0</v>
      </c>
      <c r="Z221" s="39"/>
      <c r="AA221" s="5" t="s">
        <v>138</v>
      </c>
      <c r="AB221" s="26"/>
      <c r="AC221" s="26"/>
      <c r="AD221" s="26">
        <v>244204314</v>
      </c>
      <c r="AE221" s="26">
        <v>273508831.68000001</v>
      </c>
      <c r="AF221" s="26"/>
      <c r="AG221" s="26"/>
      <c r="AH221" s="26">
        <v>244204314</v>
      </c>
      <c r="AI221" s="26">
        <v>273508831.68000001</v>
      </c>
      <c r="AJ221" s="19"/>
      <c r="AK221" s="19"/>
      <c r="AL221" s="19">
        <v>244204314</v>
      </c>
      <c r="AM221" s="19">
        <v>273508831.68000001</v>
      </c>
      <c r="AN221" s="19">
        <v>0</v>
      </c>
      <c r="AO221" s="19">
        <v>0</v>
      </c>
      <c r="AP221" s="19">
        <v>0</v>
      </c>
      <c r="AQ221" s="19">
        <v>0</v>
      </c>
      <c r="AR221" s="19">
        <v>0</v>
      </c>
      <c r="AS221" s="19">
        <v>0</v>
      </c>
      <c r="AT221" s="19">
        <v>0</v>
      </c>
      <c r="AU221" s="19">
        <v>0</v>
      </c>
      <c r="AV221" s="41"/>
      <c r="AW221" s="41">
        <v>0</v>
      </c>
      <c r="AX221" s="41">
        <f t="shared" si="152"/>
        <v>0</v>
      </c>
      <c r="AY221" s="12" t="s">
        <v>129</v>
      </c>
      <c r="AZ221" s="1" t="s">
        <v>271</v>
      </c>
      <c r="BA221" s="1" t="s">
        <v>272</v>
      </c>
      <c r="BB221" s="5"/>
      <c r="BC221" s="5"/>
      <c r="BD221" s="5"/>
      <c r="BE221" s="5"/>
      <c r="BF221" s="5"/>
      <c r="BG221" s="5"/>
      <c r="BH221" s="5"/>
      <c r="BI221" s="5"/>
      <c r="BJ221" s="167"/>
      <c r="BK221" s="27" t="s">
        <v>375</v>
      </c>
    </row>
    <row r="222" spans="1:66" s="165" customFormat="1" ht="12.95" customHeight="1" x14ac:dyDescent="0.25">
      <c r="A222" s="15" t="s">
        <v>133</v>
      </c>
      <c r="B222" s="15" t="s">
        <v>218</v>
      </c>
      <c r="C222" s="174" t="s">
        <v>273</v>
      </c>
      <c r="D222" s="174"/>
      <c r="E222" s="174" t="s">
        <v>274</v>
      </c>
      <c r="F222" s="22" t="s">
        <v>275</v>
      </c>
      <c r="G222" s="22" t="s">
        <v>276</v>
      </c>
      <c r="H222" s="22" t="s">
        <v>276</v>
      </c>
      <c r="I222" s="23" t="s">
        <v>120</v>
      </c>
      <c r="J222" s="23"/>
      <c r="K222" s="23"/>
      <c r="L222" s="22">
        <v>100</v>
      </c>
      <c r="M222" s="5">
        <v>230000000</v>
      </c>
      <c r="N222" s="5" t="s">
        <v>137</v>
      </c>
      <c r="O222" s="5" t="s">
        <v>239</v>
      </c>
      <c r="P222" s="23" t="s">
        <v>125</v>
      </c>
      <c r="Q222" s="24">
        <v>230000000</v>
      </c>
      <c r="R222" s="25" t="s">
        <v>145</v>
      </c>
      <c r="S222" s="25"/>
      <c r="T222" s="23"/>
      <c r="U222" s="5" t="s">
        <v>126</v>
      </c>
      <c r="V222" s="23" t="s">
        <v>127</v>
      </c>
      <c r="W222" s="23">
        <v>0</v>
      </c>
      <c r="X222" s="23">
        <v>100</v>
      </c>
      <c r="Y222" s="23">
        <v>0</v>
      </c>
      <c r="Z222" s="39"/>
      <c r="AA222" s="5" t="s">
        <v>138</v>
      </c>
      <c r="AB222" s="26"/>
      <c r="AC222" s="26"/>
      <c r="AD222" s="26">
        <v>522385633</v>
      </c>
      <c r="AE222" s="26">
        <v>585071908.96000004</v>
      </c>
      <c r="AF222" s="26"/>
      <c r="AG222" s="26"/>
      <c r="AH222" s="26">
        <v>522385633</v>
      </c>
      <c r="AI222" s="26">
        <v>585071908.96000004</v>
      </c>
      <c r="AJ222" s="19"/>
      <c r="AK222" s="19"/>
      <c r="AL222" s="19">
        <v>522385633</v>
      </c>
      <c r="AM222" s="19">
        <v>585071908.96000004</v>
      </c>
      <c r="AN222" s="19">
        <v>0</v>
      </c>
      <c r="AO222" s="19">
        <v>0</v>
      </c>
      <c r="AP222" s="19">
        <v>0</v>
      </c>
      <c r="AQ222" s="19">
        <v>0</v>
      </c>
      <c r="AR222" s="19">
        <v>0</v>
      </c>
      <c r="AS222" s="19">
        <v>0</v>
      </c>
      <c r="AT222" s="19">
        <v>0</v>
      </c>
      <c r="AU222" s="19">
        <v>0</v>
      </c>
      <c r="AV222" s="41"/>
      <c r="AW222" s="41">
        <v>0</v>
      </c>
      <c r="AX222" s="41">
        <f t="shared" si="152"/>
        <v>0</v>
      </c>
      <c r="AY222" s="9" t="s">
        <v>129</v>
      </c>
      <c r="AZ222" s="1" t="s">
        <v>277</v>
      </c>
      <c r="BA222" s="1" t="s">
        <v>278</v>
      </c>
      <c r="BB222" s="5"/>
      <c r="BC222" s="5"/>
      <c r="BD222" s="5"/>
      <c r="BE222" s="5"/>
      <c r="BF222" s="5"/>
      <c r="BG222" s="5"/>
      <c r="BH222" s="5"/>
      <c r="BI222" s="5"/>
      <c r="BJ222" s="167"/>
      <c r="BK222" s="27"/>
    </row>
    <row r="223" spans="1:66" s="165" customFormat="1" ht="12.95" customHeight="1" x14ac:dyDescent="0.25">
      <c r="A223" s="15" t="s">
        <v>133</v>
      </c>
      <c r="B223" s="15" t="s">
        <v>218</v>
      </c>
      <c r="C223" s="178" t="s">
        <v>901</v>
      </c>
      <c r="D223" s="4"/>
      <c r="E223" s="4"/>
      <c r="F223" s="22" t="s">
        <v>275</v>
      </c>
      <c r="G223" s="22" t="s">
        <v>276</v>
      </c>
      <c r="H223" s="22" t="s">
        <v>276</v>
      </c>
      <c r="I223" s="23" t="s">
        <v>120</v>
      </c>
      <c r="J223" s="297"/>
      <c r="K223" s="297"/>
      <c r="L223" s="22">
        <v>100</v>
      </c>
      <c r="M223" s="5">
        <v>230000000</v>
      </c>
      <c r="N223" s="5" t="s">
        <v>137</v>
      </c>
      <c r="O223" s="5" t="s">
        <v>239</v>
      </c>
      <c r="P223" s="23" t="s">
        <v>125</v>
      </c>
      <c r="Q223" s="24">
        <v>230000000</v>
      </c>
      <c r="R223" s="25" t="s">
        <v>145</v>
      </c>
      <c r="S223" s="25"/>
      <c r="T223" s="23"/>
      <c r="U223" s="5" t="s">
        <v>126</v>
      </c>
      <c r="V223" s="23" t="s">
        <v>127</v>
      </c>
      <c r="W223" s="23">
        <v>0</v>
      </c>
      <c r="X223" s="23">
        <v>100</v>
      </c>
      <c r="Y223" s="23">
        <v>0</v>
      </c>
      <c r="Z223" s="39"/>
      <c r="AA223" s="5" t="s">
        <v>138</v>
      </c>
      <c r="AB223" s="26"/>
      <c r="AC223" s="26"/>
      <c r="AD223" s="26">
        <f>522385633-32193173</f>
        <v>490192460</v>
      </c>
      <c r="AE223" s="296">
        <f t="shared" ref="AE223" si="157">AD223*1.12</f>
        <v>549015555.20000005</v>
      </c>
      <c r="AF223" s="295"/>
      <c r="AG223" s="295"/>
      <c r="AH223" s="26">
        <v>522385633</v>
      </c>
      <c r="AI223" s="26">
        <v>585071908.96000004</v>
      </c>
      <c r="AJ223" s="19"/>
      <c r="AK223" s="19"/>
      <c r="AL223" s="19">
        <v>522385633</v>
      </c>
      <c r="AM223" s="19">
        <v>585071908.96000004</v>
      </c>
      <c r="AN223" s="19"/>
      <c r="AO223" s="19"/>
      <c r="AP223" s="19"/>
      <c r="AQ223" s="19"/>
      <c r="AR223" s="19"/>
      <c r="AS223" s="19"/>
      <c r="AT223" s="19"/>
      <c r="AU223" s="19"/>
      <c r="AV223" s="19"/>
      <c r="AW223" s="41">
        <f>Z223+AD223+AH223+AL223+AP223</f>
        <v>1534963726</v>
      </c>
      <c r="AX223" s="19">
        <f>AW223*1.12</f>
        <v>1719159373.1200001</v>
      </c>
      <c r="AY223" s="9" t="s">
        <v>129</v>
      </c>
      <c r="AZ223" s="1" t="s">
        <v>277</v>
      </c>
      <c r="BA223" s="1" t="s">
        <v>278</v>
      </c>
      <c r="BB223" s="5"/>
      <c r="BC223" s="5"/>
      <c r="BD223" s="5"/>
      <c r="BE223" s="5"/>
      <c r="BF223" s="5"/>
      <c r="BG223" s="5"/>
      <c r="BH223" s="5"/>
      <c r="BI223" s="5"/>
      <c r="BJ223" s="167"/>
      <c r="BK223" s="27" t="s">
        <v>892</v>
      </c>
      <c r="BM223" s="38"/>
      <c r="BN223" s="38"/>
    </row>
    <row r="224" spans="1:66" s="165" customFormat="1" ht="12.95" customHeight="1" x14ac:dyDescent="0.25">
      <c r="A224" s="15" t="s">
        <v>133</v>
      </c>
      <c r="B224" s="15" t="s">
        <v>218</v>
      </c>
      <c r="C224" s="174" t="s">
        <v>279</v>
      </c>
      <c r="D224" s="174"/>
      <c r="E224" s="174" t="s">
        <v>273</v>
      </c>
      <c r="F224" s="22" t="s">
        <v>275</v>
      </c>
      <c r="G224" s="22" t="s">
        <v>276</v>
      </c>
      <c r="H224" s="22" t="s">
        <v>276</v>
      </c>
      <c r="I224" s="23" t="s">
        <v>120</v>
      </c>
      <c r="J224" s="23"/>
      <c r="K224" s="23"/>
      <c r="L224" s="22">
        <v>100</v>
      </c>
      <c r="M224" s="5">
        <v>230000000</v>
      </c>
      <c r="N224" s="5" t="s">
        <v>137</v>
      </c>
      <c r="O224" s="5" t="s">
        <v>239</v>
      </c>
      <c r="P224" s="23" t="s">
        <v>125</v>
      </c>
      <c r="Q224" s="24">
        <v>230000000</v>
      </c>
      <c r="R224" s="25" t="s">
        <v>257</v>
      </c>
      <c r="S224" s="25"/>
      <c r="T224" s="23"/>
      <c r="U224" s="5" t="s">
        <v>126</v>
      </c>
      <c r="V224" s="23" t="s">
        <v>127</v>
      </c>
      <c r="W224" s="23">
        <v>0</v>
      </c>
      <c r="X224" s="23">
        <v>100</v>
      </c>
      <c r="Y224" s="23">
        <v>0</v>
      </c>
      <c r="Z224" s="39"/>
      <c r="AA224" s="5" t="s">
        <v>138</v>
      </c>
      <c r="AB224" s="26"/>
      <c r="AC224" s="26"/>
      <c r="AD224" s="26">
        <v>855214259.99999964</v>
      </c>
      <c r="AE224" s="26">
        <v>957839971.19999969</v>
      </c>
      <c r="AF224" s="26"/>
      <c r="AG224" s="26"/>
      <c r="AH224" s="26">
        <v>855214259.99999964</v>
      </c>
      <c r="AI224" s="26">
        <v>957839971.19999969</v>
      </c>
      <c r="AJ224" s="19"/>
      <c r="AK224" s="19"/>
      <c r="AL224" s="19">
        <v>855214259.99999964</v>
      </c>
      <c r="AM224" s="19">
        <v>957839971.19999969</v>
      </c>
      <c r="AN224" s="19">
        <v>0</v>
      </c>
      <c r="AO224" s="19">
        <v>0</v>
      </c>
      <c r="AP224" s="19">
        <v>0</v>
      </c>
      <c r="AQ224" s="19">
        <v>0</v>
      </c>
      <c r="AR224" s="19">
        <v>0</v>
      </c>
      <c r="AS224" s="19">
        <v>0</v>
      </c>
      <c r="AT224" s="19">
        <v>0</v>
      </c>
      <c r="AU224" s="19">
        <v>0</v>
      </c>
      <c r="AV224" s="41"/>
      <c r="AW224" s="41">
        <v>0</v>
      </c>
      <c r="AX224" s="41">
        <f t="shared" si="152"/>
        <v>0</v>
      </c>
      <c r="AY224" s="9" t="s">
        <v>129</v>
      </c>
      <c r="AZ224" s="1" t="s">
        <v>280</v>
      </c>
      <c r="BA224" s="1" t="s">
        <v>281</v>
      </c>
      <c r="BB224" s="5"/>
      <c r="BC224" s="5"/>
      <c r="BD224" s="5"/>
      <c r="BE224" s="5"/>
      <c r="BF224" s="5"/>
      <c r="BG224" s="5"/>
      <c r="BH224" s="5"/>
      <c r="BI224" s="5"/>
      <c r="BJ224" s="167"/>
      <c r="BK224" s="27"/>
    </row>
    <row r="225" spans="1:66" s="165" customFormat="1" ht="12.95" customHeight="1" x14ac:dyDescent="0.25">
      <c r="A225" s="15" t="s">
        <v>133</v>
      </c>
      <c r="B225" s="15" t="s">
        <v>218</v>
      </c>
      <c r="C225" s="174" t="s">
        <v>897</v>
      </c>
      <c r="D225" s="174"/>
      <c r="E225" s="174" t="s">
        <v>273</v>
      </c>
      <c r="F225" s="22" t="s">
        <v>275</v>
      </c>
      <c r="G225" s="22" t="s">
        <v>276</v>
      </c>
      <c r="H225" s="22" t="s">
        <v>276</v>
      </c>
      <c r="I225" s="23" t="s">
        <v>120</v>
      </c>
      <c r="J225" s="23"/>
      <c r="K225" s="23"/>
      <c r="L225" s="22">
        <v>100</v>
      </c>
      <c r="M225" s="5">
        <v>230000000</v>
      </c>
      <c r="N225" s="5" t="s">
        <v>137</v>
      </c>
      <c r="O225" s="5" t="s">
        <v>239</v>
      </c>
      <c r="P225" s="23" t="s">
        <v>125</v>
      </c>
      <c r="Q225" s="24">
        <v>230000000</v>
      </c>
      <c r="R225" s="25" t="s">
        <v>257</v>
      </c>
      <c r="S225" s="25"/>
      <c r="T225" s="23"/>
      <c r="U225" s="5" t="s">
        <v>126</v>
      </c>
      <c r="V225" s="23" t="s">
        <v>127</v>
      </c>
      <c r="W225" s="23">
        <v>0</v>
      </c>
      <c r="X225" s="23">
        <v>100</v>
      </c>
      <c r="Y225" s="23">
        <v>0</v>
      </c>
      <c r="Z225" s="39"/>
      <c r="AA225" s="5" t="s">
        <v>138</v>
      </c>
      <c r="AB225" s="26"/>
      <c r="AC225" s="26"/>
      <c r="AD225" s="295">
        <f>855214260+1451300</f>
        <v>856665560</v>
      </c>
      <c r="AE225" s="296">
        <f t="shared" ref="AE225" si="158">AD225*1.12</f>
        <v>959465427.20000005</v>
      </c>
      <c r="AF225" s="26"/>
      <c r="AG225" s="26"/>
      <c r="AH225" s="26">
        <v>855214259.99999964</v>
      </c>
      <c r="AI225" s="295">
        <v>957839971.19999969</v>
      </c>
      <c r="AJ225" s="19"/>
      <c r="AK225" s="19"/>
      <c r="AL225" s="19">
        <v>855214259.99999964</v>
      </c>
      <c r="AM225" s="19">
        <v>957839971.19999969</v>
      </c>
      <c r="AN225" s="19">
        <v>0</v>
      </c>
      <c r="AO225" s="19">
        <v>0</v>
      </c>
      <c r="AP225" s="19">
        <v>0</v>
      </c>
      <c r="AQ225" s="19">
        <v>0</v>
      </c>
      <c r="AR225" s="19">
        <v>0</v>
      </c>
      <c r="AS225" s="19">
        <v>0</v>
      </c>
      <c r="AT225" s="19">
        <v>0</v>
      </c>
      <c r="AU225" s="19">
        <v>0</v>
      </c>
      <c r="AV225" s="19"/>
      <c r="AW225" s="19">
        <f>Z225+AD225+AH225+AL225+AP225</f>
        <v>2567094079.999999</v>
      </c>
      <c r="AX225" s="19">
        <f>AW225*1.12</f>
        <v>2875145369.5999994</v>
      </c>
      <c r="AY225" s="19" t="s">
        <v>129</v>
      </c>
      <c r="AZ225" s="41" t="s">
        <v>280</v>
      </c>
      <c r="BA225" s="41" t="s">
        <v>281</v>
      </c>
      <c r="BB225" s="41"/>
      <c r="BC225" s="9"/>
      <c r="BD225" s="1"/>
      <c r="BE225" s="1"/>
      <c r="BF225" s="5"/>
      <c r="BG225" s="5"/>
      <c r="BH225" s="5"/>
      <c r="BI225" s="5"/>
      <c r="BJ225" s="5"/>
      <c r="BK225" s="167" t="s">
        <v>898</v>
      </c>
      <c r="BL225" s="38"/>
      <c r="BM225" s="38"/>
      <c r="BN225" s="38"/>
    </row>
    <row r="226" spans="1:66" s="165" customFormat="1" ht="12.95" customHeight="1" x14ac:dyDescent="0.25">
      <c r="A226" s="15" t="s">
        <v>133</v>
      </c>
      <c r="B226" s="15" t="s">
        <v>218</v>
      </c>
      <c r="C226" s="174" t="s">
        <v>270</v>
      </c>
      <c r="D226" s="174"/>
      <c r="E226" s="174" t="s">
        <v>279</v>
      </c>
      <c r="F226" s="22" t="s">
        <v>275</v>
      </c>
      <c r="G226" s="22" t="s">
        <v>276</v>
      </c>
      <c r="H226" s="22" t="s">
        <v>276</v>
      </c>
      <c r="I226" s="23" t="s">
        <v>120</v>
      </c>
      <c r="J226" s="23"/>
      <c r="K226" s="23"/>
      <c r="L226" s="22">
        <v>100</v>
      </c>
      <c r="M226" s="5">
        <v>230000000</v>
      </c>
      <c r="N226" s="5" t="s">
        <v>137</v>
      </c>
      <c r="O226" s="5" t="s">
        <v>239</v>
      </c>
      <c r="P226" s="23" t="s">
        <v>125</v>
      </c>
      <c r="Q226" s="24">
        <v>230000000</v>
      </c>
      <c r="R226" s="25" t="s">
        <v>262</v>
      </c>
      <c r="S226" s="25"/>
      <c r="T226" s="23"/>
      <c r="U226" s="5" t="s">
        <v>126</v>
      </c>
      <c r="V226" s="23" t="s">
        <v>127</v>
      </c>
      <c r="W226" s="23">
        <v>0</v>
      </c>
      <c r="X226" s="23">
        <v>100</v>
      </c>
      <c r="Y226" s="23">
        <v>0</v>
      </c>
      <c r="Z226" s="39"/>
      <c r="AA226" s="5" t="s">
        <v>138</v>
      </c>
      <c r="AB226" s="26"/>
      <c r="AC226" s="26"/>
      <c r="AD226" s="26">
        <v>302011129.00000006</v>
      </c>
      <c r="AE226" s="26">
        <v>338252464.48000008</v>
      </c>
      <c r="AF226" s="26"/>
      <c r="AG226" s="26"/>
      <c r="AH226" s="26">
        <v>302011129.00000006</v>
      </c>
      <c r="AI226" s="26">
        <v>338252464.48000008</v>
      </c>
      <c r="AJ226" s="19"/>
      <c r="AK226" s="19"/>
      <c r="AL226" s="19">
        <v>302011129.00000006</v>
      </c>
      <c r="AM226" s="19">
        <v>338252464.48000008</v>
      </c>
      <c r="AN226" s="19">
        <v>0</v>
      </c>
      <c r="AO226" s="19">
        <v>0</v>
      </c>
      <c r="AP226" s="19">
        <v>0</v>
      </c>
      <c r="AQ226" s="19">
        <v>0</v>
      </c>
      <c r="AR226" s="19">
        <v>0</v>
      </c>
      <c r="AS226" s="19">
        <v>0</v>
      </c>
      <c r="AT226" s="19">
        <v>0</v>
      </c>
      <c r="AU226" s="19">
        <v>0</v>
      </c>
      <c r="AV226" s="41"/>
      <c r="AW226" s="41"/>
      <c r="AX226" s="41">
        <f t="shared" si="152"/>
        <v>0</v>
      </c>
      <c r="AY226" s="9" t="s">
        <v>129</v>
      </c>
      <c r="AZ226" s="1" t="s">
        <v>282</v>
      </c>
      <c r="BA226" s="1" t="s">
        <v>283</v>
      </c>
      <c r="BB226" s="5"/>
      <c r="BC226" s="5"/>
      <c r="BD226" s="5"/>
      <c r="BE226" s="5"/>
      <c r="BF226" s="5"/>
      <c r="BG226" s="5"/>
      <c r="BH226" s="5"/>
      <c r="BI226" s="5"/>
      <c r="BJ226" s="167"/>
      <c r="BK226" s="27"/>
    </row>
    <row r="227" spans="1:66" s="165" customFormat="1" ht="12.95" customHeight="1" x14ac:dyDescent="0.25">
      <c r="A227" s="15" t="s">
        <v>133</v>
      </c>
      <c r="B227" s="15" t="s">
        <v>218</v>
      </c>
      <c r="C227" s="4" t="s">
        <v>900</v>
      </c>
      <c r="D227" s="4"/>
      <c r="E227" s="4"/>
      <c r="F227" s="22" t="s">
        <v>275</v>
      </c>
      <c r="G227" s="22" t="s">
        <v>276</v>
      </c>
      <c r="H227" s="22" t="s">
        <v>276</v>
      </c>
      <c r="I227" s="23" t="s">
        <v>120</v>
      </c>
      <c r="J227" s="23"/>
      <c r="K227" s="23"/>
      <c r="L227" s="22">
        <v>100</v>
      </c>
      <c r="M227" s="5">
        <v>230000000</v>
      </c>
      <c r="N227" s="5" t="s">
        <v>137</v>
      </c>
      <c r="O227" s="5" t="s">
        <v>239</v>
      </c>
      <c r="P227" s="23" t="s">
        <v>125</v>
      </c>
      <c r="Q227" s="24">
        <v>230000000</v>
      </c>
      <c r="R227" s="25" t="s">
        <v>262</v>
      </c>
      <c r="S227" s="25"/>
      <c r="T227" s="23"/>
      <c r="U227" s="5" t="s">
        <v>126</v>
      </c>
      <c r="V227" s="23" t="s">
        <v>127</v>
      </c>
      <c r="W227" s="23">
        <v>0</v>
      </c>
      <c r="X227" s="23">
        <v>100</v>
      </c>
      <c r="Y227" s="23">
        <v>0</v>
      </c>
      <c r="Z227" s="39"/>
      <c r="AA227" s="5" t="s">
        <v>138</v>
      </c>
      <c r="AB227" s="26"/>
      <c r="AC227" s="26"/>
      <c r="AD227" s="26">
        <f>302011129-41975522</f>
        <v>260035607</v>
      </c>
      <c r="AE227" s="296">
        <f t="shared" ref="AE227" si="159">AD227*1.12</f>
        <v>291239879.84000003</v>
      </c>
      <c r="AF227" s="295"/>
      <c r="AG227" s="295"/>
      <c r="AH227" s="26">
        <v>302011129.00000006</v>
      </c>
      <c r="AI227" s="26">
        <v>338252464.48000008</v>
      </c>
      <c r="AJ227" s="19"/>
      <c r="AK227" s="19"/>
      <c r="AL227" s="19">
        <v>302011129.00000006</v>
      </c>
      <c r="AM227" s="19">
        <v>338252464.48000008</v>
      </c>
      <c r="AN227" s="19"/>
      <c r="AO227" s="19"/>
      <c r="AP227" s="19"/>
      <c r="AQ227" s="19"/>
      <c r="AR227" s="19"/>
      <c r="AS227" s="19"/>
      <c r="AT227" s="19"/>
      <c r="AU227" s="19"/>
      <c r="AV227" s="19"/>
      <c r="AW227" s="19">
        <f>Z227+AD227+AH227+AL227+AP227</f>
        <v>864057865</v>
      </c>
      <c r="AX227" s="19">
        <f>AW227*1.12</f>
        <v>967744808.80000007</v>
      </c>
      <c r="AY227" s="19" t="s">
        <v>129</v>
      </c>
      <c r="AZ227" s="41" t="s">
        <v>282</v>
      </c>
      <c r="BA227" s="41" t="s">
        <v>283</v>
      </c>
      <c r="BB227" s="41"/>
      <c r="BC227" s="9"/>
      <c r="BD227" s="1"/>
      <c r="BE227" s="1"/>
      <c r="BF227" s="5"/>
      <c r="BG227" s="5"/>
      <c r="BH227" s="5"/>
      <c r="BI227" s="5"/>
      <c r="BJ227" s="5"/>
      <c r="BK227" s="167" t="s">
        <v>892</v>
      </c>
      <c r="BL227" s="38"/>
      <c r="BM227" s="38"/>
      <c r="BN227" s="38"/>
    </row>
    <row r="228" spans="1:66" s="165" customFormat="1" ht="12.95" customHeight="1" x14ac:dyDescent="0.25">
      <c r="A228" s="15" t="s">
        <v>133</v>
      </c>
      <c r="B228" s="15" t="s">
        <v>218</v>
      </c>
      <c r="C228" s="174" t="s">
        <v>274</v>
      </c>
      <c r="D228" s="174"/>
      <c r="E228" s="174" t="s">
        <v>284</v>
      </c>
      <c r="F228" s="22" t="s">
        <v>275</v>
      </c>
      <c r="G228" s="22" t="s">
        <v>276</v>
      </c>
      <c r="H228" s="22" t="s">
        <v>276</v>
      </c>
      <c r="I228" s="23" t="s">
        <v>120</v>
      </c>
      <c r="J228" s="23"/>
      <c r="K228" s="23"/>
      <c r="L228" s="22">
        <v>100</v>
      </c>
      <c r="M228" s="5">
        <v>230000000</v>
      </c>
      <c r="N228" s="5" t="s">
        <v>137</v>
      </c>
      <c r="O228" s="5" t="s">
        <v>239</v>
      </c>
      <c r="P228" s="23" t="s">
        <v>125</v>
      </c>
      <c r="Q228" s="24">
        <v>230000000</v>
      </c>
      <c r="R228" s="25" t="s">
        <v>266</v>
      </c>
      <c r="S228" s="25"/>
      <c r="T228" s="23"/>
      <c r="U228" s="5" t="s">
        <v>126</v>
      </c>
      <c r="V228" s="23" t="s">
        <v>127</v>
      </c>
      <c r="W228" s="23">
        <v>0</v>
      </c>
      <c r="X228" s="23">
        <v>100</v>
      </c>
      <c r="Y228" s="23">
        <v>0</v>
      </c>
      <c r="Z228" s="39"/>
      <c r="AA228" s="5" t="s">
        <v>138</v>
      </c>
      <c r="AB228" s="26"/>
      <c r="AC228" s="26"/>
      <c r="AD228" s="26">
        <v>222408390</v>
      </c>
      <c r="AE228" s="26">
        <v>249097396.80000001</v>
      </c>
      <c r="AF228" s="26"/>
      <c r="AG228" s="26"/>
      <c r="AH228" s="26">
        <v>222408390</v>
      </c>
      <c r="AI228" s="26">
        <v>249097396.80000001</v>
      </c>
      <c r="AJ228" s="19"/>
      <c r="AK228" s="19"/>
      <c r="AL228" s="19">
        <v>222408390</v>
      </c>
      <c r="AM228" s="19">
        <v>249097396.80000001</v>
      </c>
      <c r="AN228" s="19">
        <v>0</v>
      </c>
      <c r="AO228" s="19">
        <v>0</v>
      </c>
      <c r="AP228" s="19">
        <v>0</v>
      </c>
      <c r="AQ228" s="19">
        <v>0</v>
      </c>
      <c r="AR228" s="19">
        <v>0</v>
      </c>
      <c r="AS228" s="19">
        <v>0</v>
      </c>
      <c r="AT228" s="19">
        <v>0</v>
      </c>
      <c r="AU228" s="19">
        <v>0</v>
      </c>
      <c r="AV228" s="41"/>
      <c r="AW228" s="41"/>
      <c r="AX228" s="41">
        <f t="shared" si="152"/>
        <v>0</v>
      </c>
      <c r="AY228" s="9" t="s">
        <v>129</v>
      </c>
      <c r="AZ228" s="1" t="s">
        <v>285</v>
      </c>
      <c r="BA228" s="1" t="s">
        <v>286</v>
      </c>
      <c r="BB228" s="5"/>
      <c r="BC228" s="5"/>
      <c r="BD228" s="5"/>
      <c r="BE228" s="5"/>
      <c r="BF228" s="5"/>
      <c r="BG228" s="5"/>
      <c r="BH228" s="5"/>
      <c r="BI228" s="5"/>
      <c r="BJ228" s="167"/>
      <c r="BK228" s="27"/>
    </row>
    <row r="229" spans="1:66" s="165" customFormat="1" ht="12.95" customHeight="1" x14ac:dyDescent="0.25">
      <c r="A229" s="15" t="s">
        <v>133</v>
      </c>
      <c r="B229" s="15" t="s">
        <v>218</v>
      </c>
      <c r="C229" s="298" t="s">
        <v>899</v>
      </c>
      <c r="D229" s="298"/>
      <c r="E229" s="299" t="s">
        <v>275</v>
      </c>
      <c r="F229" s="299" t="s">
        <v>275</v>
      </c>
      <c r="G229" s="300" t="s">
        <v>276</v>
      </c>
      <c r="H229" s="300" t="s">
        <v>276</v>
      </c>
      <c r="I229" s="180" t="s">
        <v>120</v>
      </c>
      <c r="J229" s="180"/>
      <c r="K229" s="300"/>
      <c r="L229" s="300">
        <v>100</v>
      </c>
      <c r="M229" s="181">
        <v>230000000</v>
      </c>
      <c r="N229" s="181" t="s">
        <v>137</v>
      </c>
      <c r="O229" s="181" t="s">
        <v>239</v>
      </c>
      <c r="P229" s="180" t="s">
        <v>125</v>
      </c>
      <c r="Q229" s="182">
        <v>230000000</v>
      </c>
      <c r="R229" s="183" t="s">
        <v>266</v>
      </c>
      <c r="S229" s="180"/>
      <c r="T229" s="181"/>
      <c r="U229" s="181" t="s">
        <v>126</v>
      </c>
      <c r="V229" s="180" t="s">
        <v>127</v>
      </c>
      <c r="W229" s="180">
        <v>0</v>
      </c>
      <c r="X229" s="180">
        <v>100</v>
      </c>
      <c r="Y229" s="180">
        <v>0</v>
      </c>
      <c r="Z229" s="184"/>
      <c r="AA229" s="181" t="s">
        <v>138</v>
      </c>
      <c r="AB229" s="301"/>
      <c r="AC229" s="301"/>
      <c r="AD229" s="301">
        <f>222408390-11140495</f>
        <v>211267895</v>
      </c>
      <c r="AE229" s="302">
        <f t="shared" ref="AE229" si="160">AD229*1.12</f>
        <v>236620042.40000004</v>
      </c>
      <c r="AF229" s="301"/>
      <c r="AG229" s="301"/>
      <c r="AH229" s="301">
        <v>222408390</v>
      </c>
      <c r="AI229" s="301">
        <v>249097396.80000001</v>
      </c>
      <c r="AJ229" s="303"/>
      <c r="AK229" s="303"/>
      <c r="AL229" s="303">
        <v>222408390</v>
      </c>
      <c r="AM229" s="303">
        <v>249097396.80000001</v>
      </c>
      <c r="AN229" s="303">
        <v>0</v>
      </c>
      <c r="AO229" s="303">
        <v>0</v>
      </c>
      <c r="AP229" s="303">
        <v>0</v>
      </c>
      <c r="AQ229" s="303">
        <v>0</v>
      </c>
      <c r="AR229" s="303">
        <v>0</v>
      </c>
      <c r="AS229" s="303">
        <v>0</v>
      </c>
      <c r="AT229" s="303">
        <v>0</v>
      </c>
      <c r="AU229" s="161"/>
      <c r="AV229" s="161"/>
      <c r="AW229" s="161">
        <v>0</v>
      </c>
      <c r="AX229" s="19">
        <f>AW229*1.12</f>
        <v>0</v>
      </c>
      <c r="AY229" s="161" t="s">
        <v>129</v>
      </c>
      <c r="AZ229" s="161" t="s">
        <v>285</v>
      </c>
      <c r="BA229" s="161" t="s">
        <v>286</v>
      </c>
      <c r="BB229" s="161"/>
      <c r="BC229" s="193"/>
      <c r="BD229" s="152"/>
      <c r="BE229" s="152"/>
      <c r="BF229" s="181"/>
      <c r="BG229" s="181"/>
      <c r="BH229" s="181"/>
      <c r="BI229" s="181"/>
      <c r="BJ229" s="181"/>
      <c r="BK229" s="167" t="s">
        <v>892</v>
      </c>
      <c r="BL229" s="38"/>
      <c r="BM229" s="38"/>
    </row>
    <row r="230" spans="1:66" s="165" customFormat="1" ht="12.95" customHeight="1" x14ac:dyDescent="0.25">
      <c r="A230" s="393" t="s">
        <v>133</v>
      </c>
      <c r="B230" s="393" t="s">
        <v>218</v>
      </c>
      <c r="C230" s="394" t="s">
        <v>958</v>
      </c>
      <c r="D230" s="394"/>
      <c r="E230" s="395" t="s">
        <v>275</v>
      </c>
      <c r="F230" s="395" t="s">
        <v>275</v>
      </c>
      <c r="G230" s="396" t="s">
        <v>276</v>
      </c>
      <c r="H230" s="396" t="s">
        <v>276</v>
      </c>
      <c r="I230" s="397" t="s">
        <v>120</v>
      </c>
      <c r="J230" s="397"/>
      <c r="K230" s="396"/>
      <c r="L230" s="396">
        <v>100</v>
      </c>
      <c r="M230" s="398">
        <v>230000000</v>
      </c>
      <c r="N230" s="398" t="s">
        <v>137</v>
      </c>
      <c r="O230" s="398" t="s">
        <v>239</v>
      </c>
      <c r="P230" s="397" t="s">
        <v>125</v>
      </c>
      <c r="Q230" s="399">
        <v>230000000</v>
      </c>
      <c r="R230" s="400" t="s">
        <v>266</v>
      </c>
      <c r="S230" s="397"/>
      <c r="T230" s="398"/>
      <c r="U230" s="398" t="s">
        <v>126</v>
      </c>
      <c r="V230" s="397" t="s">
        <v>127</v>
      </c>
      <c r="W230" s="397">
        <v>0</v>
      </c>
      <c r="X230" s="397">
        <v>100</v>
      </c>
      <c r="Y230" s="397">
        <v>0</v>
      </c>
      <c r="Z230" s="401"/>
      <c r="AA230" s="398" t="s">
        <v>138</v>
      </c>
      <c r="AB230" s="402"/>
      <c r="AC230" s="402"/>
      <c r="AD230" s="392">
        <v>217343867</v>
      </c>
      <c r="AE230" s="403">
        <f t="shared" ref="AE230" si="161">AD230*1.12</f>
        <v>243425131.04000002</v>
      </c>
      <c r="AF230" s="402"/>
      <c r="AG230" s="402"/>
      <c r="AH230" s="402">
        <v>222408390</v>
      </c>
      <c r="AI230" s="402">
        <v>249097396.80000001</v>
      </c>
      <c r="AJ230" s="404"/>
      <c r="AK230" s="404"/>
      <c r="AL230" s="404">
        <v>222408390</v>
      </c>
      <c r="AM230" s="404">
        <v>249097396.80000001</v>
      </c>
      <c r="AN230" s="404">
        <v>0</v>
      </c>
      <c r="AO230" s="404">
        <v>0</v>
      </c>
      <c r="AP230" s="404">
        <v>0</v>
      </c>
      <c r="AQ230" s="404">
        <v>0</v>
      </c>
      <c r="AR230" s="404">
        <v>0</v>
      </c>
      <c r="AS230" s="404">
        <v>0</v>
      </c>
      <c r="AT230" s="404">
        <v>0</v>
      </c>
      <c r="AU230" s="405"/>
      <c r="AV230" s="405"/>
      <c r="AW230" s="406">
        <f>Z230+AD230+AH230+AL230+AP230</f>
        <v>662160647</v>
      </c>
      <c r="AX230" s="407">
        <f>AW230*1.12</f>
        <v>741619924.6400001</v>
      </c>
      <c r="AY230" s="405" t="s">
        <v>129</v>
      </c>
      <c r="AZ230" s="405" t="s">
        <v>285</v>
      </c>
      <c r="BA230" s="405" t="s">
        <v>286</v>
      </c>
      <c r="BB230" s="405"/>
      <c r="BC230" s="408"/>
      <c r="BD230" s="409"/>
      <c r="BE230" s="409"/>
      <c r="BF230" s="398"/>
      <c r="BG230" s="398"/>
      <c r="BH230" s="398"/>
      <c r="BI230" s="398"/>
      <c r="BJ230" s="398"/>
      <c r="BK230" s="410" t="s">
        <v>892</v>
      </c>
      <c r="BL230" s="38"/>
      <c r="BM230" s="38"/>
    </row>
    <row r="231" spans="1:66" s="165" customFormat="1" ht="12.95" customHeight="1" x14ac:dyDescent="0.25">
      <c r="A231" s="15" t="s">
        <v>133</v>
      </c>
      <c r="B231" s="15" t="s">
        <v>218</v>
      </c>
      <c r="C231" s="174" t="s">
        <v>284</v>
      </c>
      <c r="D231" s="174"/>
      <c r="E231" s="174" t="s">
        <v>287</v>
      </c>
      <c r="F231" s="22" t="s">
        <v>275</v>
      </c>
      <c r="G231" s="22" t="s">
        <v>288</v>
      </c>
      <c r="H231" s="22" t="s">
        <v>289</v>
      </c>
      <c r="I231" s="23" t="s">
        <v>120</v>
      </c>
      <c r="J231" s="23"/>
      <c r="K231" s="23"/>
      <c r="L231" s="22">
        <v>100</v>
      </c>
      <c r="M231" s="5">
        <v>230000000</v>
      </c>
      <c r="N231" s="5" t="s">
        <v>137</v>
      </c>
      <c r="O231" s="5" t="s">
        <v>239</v>
      </c>
      <c r="P231" s="23" t="s">
        <v>125</v>
      </c>
      <c r="Q231" s="24">
        <v>230000000</v>
      </c>
      <c r="R231" s="25" t="s">
        <v>174</v>
      </c>
      <c r="S231" s="25"/>
      <c r="T231" s="23"/>
      <c r="U231" s="5" t="s">
        <v>126</v>
      </c>
      <c r="V231" s="23" t="s">
        <v>127</v>
      </c>
      <c r="W231" s="23">
        <v>0</v>
      </c>
      <c r="X231" s="23">
        <v>100</v>
      </c>
      <c r="Y231" s="23">
        <v>0</v>
      </c>
      <c r="Z231" s="39"/>
      <c r="AA231" s="5" t="s">
        <v>138</v>
      </c>
      <c r="AB231" s="26"/>
      <c r="AC231" s="26"/>
      <c r="AD231" s="26">
        <v>296417422.80000001</v>
      </c>
      <c r="AE231" s="26">
        <v>331987513.53600007</v>
      </c>
      <c r="AF231" s="26"/>
      <c r="AG231" s="26"/>
      <c r="AH231" s="26">
        <v>296417422.80000001</v>
      </c>
      <c r="AI231" s="26">
        <v>331987513.53600007</v>
      </c>
      <c r="AJ231" s="19"/>
      <c r="AK231" s="19"/>
      <c r="AL231" s="19">
        <v>296417422.80000001</v>
      </c>
      <c r="AM231" s="19">
        <v>331987513.53600007</v>
      </c>
      <c r="AN231" s="19">
        <v>0</v>
      </c>
      <c r="AO231" s="19">
        <v>0</v>
      </c>
      <c r="AP231" s="19">
        <v>0</v>
      </c>
      <c r="AQ231" s="19">
        <v>0</v>
      </c>
      <c r="AR231" s="19">
        <v>0</v>
      </c>
      <c r="AS231" s="19">
        <v>0</v>
      </c>
      <c r="AT231" s="19">
        <v>0</v>
      </c>
      <c r="AU231" s="19">
        <v>0</v>
      </c>
      <c r="AV231" s="41"/>
      <c r="AW231" s="41"/>
      <c r="AX231" s="41">
        <f t="shared" si="152"/>
        <v>0</v>
      </c>
      <c r="AY231" s="9" t="s">
        <v>129</v>
      </c>
      <c r="AZ231" s="1" t="s">
        <v>290</v>
      </c>
      <c r="BA231" s="1" t="s">
        <v>291</v>
      </c>
      <c r="BB231" s="5"/>
      <c r="BC231" s="5"/>
      <c r="BD231" s="5"/>
      <c r="BE231" s="5"/>
      <c r="BF231" s="5"/>
      <c r="BG231" s="5"/>
      <c r="BH231" s="5"/>
      <c r="BI231" s="5"/>
      <c r="BJ231" s="167"/>
      <c r="BK231" s="27"/>
    </row>
    <row r="232" spans="1:66" s="165" customFormat="1" ht="12.95" customHeight="1" x14ac:dyDescent="0.25">
      <c r="A232" s="15" t="s">
        <v>133</v>
      </c>
      <c r="B232" s="15" t="s">
        <v>218</v>
      </c>
      <c r="C232" s="178" t="s">
        <v>902</v>
      </c>
      <c r="D232" s="4"/>
      <c r="E232" s="4"/>
      <c r="F232" s="22" t="s">
        <v>275</v>
      </c>
      <c r="G232" s="22" t="s">
        <v>288</v>
      </c>
      <c r="H232" s="22" t="s">
        <v>289</v>
      </c>
      <c r="I232" s="23" t="s">
        <v>120</v>
      </c>
      <c r="J232" s="297"/>
      <c r="K232" s="297"/>
      <c r="L232" s="22">
        <v>100</v>
      </c>
      <c r="M232" s="5">
        <v>230000000</v>
      </c>
      <c r="N232" s="5" t="s">
        <v>137</v>
      </c>
      <c r="O232" s="5" t="s">
        <v>239</v>
      </c>
      <c r="P232" s="23" t="s">
        <v>125</v>
      </c>
      <c r="Q232" s="24">
        <v>230000000</v>
      </c>
      <c r="R232" s="25" t="s">
        <v>174</v>
      </c>
      <c r="S232" s="25"/>
      <c r="T232" s="23"/>
      <c r="U232" s="5" t="s">
        <v>126</v>
      </c>
      <c r="V232" s="23" t="s">
        <v>127</v>
      </c>
      <c r="W232" s="23">
        <v>0</v>
      </c>
      <c r="X232" s="23">
        <v>100</v>
      </c>
      <c r="Y232" s="23">
        <v>0</v>
      </c>
      <c r="Z232" s="39"/>
      <c r="AA232" s="5" t="s">
        <v>138</v>
      </c>
      <c r="AB232" s="26"/>
      <c r="AC232" s="26"/>
      <c r="AD232" s="26">
        <f>296417422.8-41052464</f>
        <v>255364958.80000001</v>
      </c>
      <c r="AE232" s="296">
        <f t="shared" ref="AE232" si="162">AD232*1.12</f>
        <v>286008753.85600007</v>
      </c>
      <c r="AF232" s="295"/>
      <c r="AG232" s="295"/>
      <c r="AH232" s="26">
        <v>296417422.80000001</v>
      </c>
      <c r="AI232" s="26">
        <v>331987513.53600007</v>
      </c>
      <c r="AJ232" s="19"/>
      <c r="AK232" s="19"/>
      <c r="AL232" s="19">
        <v>296417422.80000001</v>
      </c>
      <c r="AM232" s="19">
        <v>331987513.53600007</v>
      </c>
      <c r="AN232" s="19"/>
      <c r="AO232" s="19"/>
      <c r="AP232" s="19"/>
      <c r="AQ232" s="19"/>
      <c r="AR232" s="19"/>
      <c r="AS232" s="19"/>
      <c r="AT232" s="19"/>
      <c r="AU232" s="19"/>
      <c r="AV232" s="19"/>
      <c r="AW232" s="19">
        <f>Z232+AD232+AH232+AL232+AP232</f>
        <v>848199804.4000001</v>
      </c>
      <c r="AX232" s="19">
        <f>AW232*1.12</f>
        <v>949983780.92800021</v>
      </c>
      <c r="AY232" s="19" t="s">
        <v>129</v>
      </c>
      <c r="AZ232" s="41" t="s">
        <v>290</v>
      </c>
      <c r="BA232" s="41" t="s">
        <v>291</v>
      </c>
      <c r="BB232" s="41"/>
      <c r="BC232" s="9"/>
      <c r="BD232" s="1"/>
      <c r="BE232" s="1"/>
      <c r="BF232" s="5"/>
      <c r="BG232" s="5"/>
      <c r="BH232" s="5"/>
      <c r="BI232" s="5"/>
      <c r="BJ232" s="5"/>
      <c r="BK232" s="167" t="s">
        <v>892</v>
      </c>
      <c r="BL232" s="38"/>
      <c r="BM232" s="38"/>
      <c r="BN232" s="38"/>
    </row>
    <row r="233" spans="1:66" s="165" customFormat="1" ht="12.95" customHeight="1" x14ac:dyDescent="0.25">
      <c r="A233" s="15" t="s">
        <v>133</v>
      </c>
      <c r="B233" s="15" t="s">
        <v>218</v>
      </c>
      <c r="C233" s="174" t="s">
        <v>292</v>
      </c>
      <c r="D233" s="174"/>
      <c r="E233" s="174" t="s">
        <v>292</v>
      </c>
      <c r="F233" s="22" t="s">
        <v>293</v>
      </c>
      <c r="G233" s="22" t="s">
        <v>294</v>
      </c>
      <c r="H233" s="22" t="s">
        <v>294</v>
      </c>
      <c r="I233" s="23" t="s">
        <v>120</v>
      </c>
      <c r="J233" s="23"/>
      <c r="K233" s="23"/>
      <c r="L233" s="22">
        <v>100</v>
      </c>
      <c r="M233" s="5">
        <v>230000000</v>
      </c>
      <c r="N233" s="5" t="s">
        <v>123</v>
      </c>
      <c r="O233" s="5" t="s">
        <v>239</v>
      </c>
      <c r="P233" s="23" t="s">
        <v>125</v>
      </c>
      <c r="Q233" s="24">
        <v>230000000</v>
      </c>
      <c r="R233" s="25" t="s">
        <v>187</v>
      </c>
      <c r="S233" s="25"/>
      <c r="T233" s="23"/>
      <c r="U233" s="5" t="s">
        <v>126</v>
      </c>
      <c r="V233" s="23" t="s">
        <v>127</v>
      </c>
      <c r="W233" s="23">
        <v>0</v>
      </c>
      <c r="X233" s="23">
        <v>100</v>
      </c>
      <c r="Y233" s="23">
        <v>0</v>
      </c>
      <c r="Z233" s="39"/>
      <c r="AA233" s="5" t="s">
        <v>138</v>
      </c>
      <c r="AB233" s="26"/>
      <c r="AC233" s="26"/>
      <c r="AD233" s="26">
        <v>101541119.99999996</v>
      </c>
      <c r="AE233" s="26">
        <v>113726054.39999996</v>
      </c>
      <c r="AF233" s="26"/>
      <c r="AG233" s="26"/>
      <c r="AH233" s="26">
        <v>101541119.99999996</v>
      </c>
      <c r="AI233" s="26">
        <v>113726054.39999996</v>
      </c>
      <c r="AJ233" s="19"/>
      <c r="AK233" s="19"/>
      <c r="AL233" s="19">
        <v>101541119.99999996</v>
      </c>
      <c r="AM233" s="19">
        <v>113726054.39999996</v>
      </c>
      <c r="AN233" s="19">
        <v>0</v>
      </c>
      <c r="AO233" s="19">
        <v>0</v>
      </c>
      <c r="AP233" s="19">
        <v>0</v>
      </c>
      <c r="AQ233" s="19">
        <v>0</v>
      </c>
      <c r="AR233" s="19">
        <v>0</v>
      </c>
      <c r="AS233" s="19">
        <v>0</v>
      </c>
      <c r="AT233" s="19">
        <v>0</v>
      </c>
      <c r="AU233" s="19">
        <v>0</v>
      </c>
      <c r="AV233" s="41"/>
      <c r="AW233" s="41">
        <v>0</v>
      </c>
      <c r="AX233" s="41">
        <f t="shared" si="152"/>
        <v>0</v>
      </c>
      <c r="AY233" s="9" t="s">
        <v>129</v>
      </c>
      <c r="AZ233" s="18" t="s">
        <v>295</v>
      </c>
      <c r="BA233" s="2" t="s">
        <v>296</v>
      </c>
      <c r="BB233" s="5"/>
      <c r="BC233" s="5"/>
      <c r="BD233" s="5"/>
      <c r="BE233" s="5"/>
      <c r="BF233" s="5"/>
      <c r="BG233" s="5"/>
      <c r="BH233" s="5"/>
      <c r="BI233" s="5"/>
      <c r="BJ233" s="167"/>
      <c r="BK233" s="27"/>
    </row>
    <row r="234" spans="1:66" s="165" customFormat="1" ht="12.95" customHeight="1" x14ac:dyDescent="0.25">
      <c r="A234" s="15" t="s">
        <v>133</v>
      </c>
      <c r="B234" s="15" t="s">
        <v>218</v>
      </c>
      <c r="C234" s="175" t="s">
        <v>387</v>
      </c>
      <c r="D234" s="176"/>
      <c r="E234" s="4" t="s">
        <v>292</v>
      </c>
      <c r="F234" s="22" t="s">
        <v>293</v>
      </c>
      <c r="G234" s="22" t="s">
        <v>294</v>
      </c>
      <c r="H234" s="22" t="s">
        <v>294</v>
      </c>
      <c r="I234" s="23" t="s">
        <v>120</v>
      </c>
      <c r="J234" s="23"/>
      <c r="K234" s="23"/>
      <c r="L234" s="22">
        <v>100</v>
      </c>
      <c r="M234" s="5">
        <v>230000000</v>
      </c>
      <c r="N234" s="5" t="s">
        <v>123</v>
      </c>
      <c r="O234" s="1" t="s">
        <v>126</v>
      </c>
      <c r="P234" s="23" t="s">
        <v>125</v>
      </c>
      <c r="Q234" s="24">
        <v>230000000</v>
      </c>
      <c r="R234" s="25" t="s">
        <v>187</v>
      </c>
      <c r="S234" s="25"/>
      <c r="T234" s="23" t="s">
        <v>127</v>
      </c>
      <c r="U234" s="5"/>
      <c r="V234" s="23"/>
      <c r="W234" s="23">
        <v>0</v>
      </c>
      <c r="X234" s="23">
        <v>100</v>
      </c>
      <c r="Y234" s="23">
        <v>0</v>
      </c>
      <c r="Z234" s="39"/>
      <c r="AA234" s="5" t="s">
        <v>138</v>
      </c>
      <c r="AB234" s="26"/>
      <c r="AC234" s="26"/>
      <c r="AD234" s="26">
        <v>79076512</v>
      </c>
      <c r="AE234" s="18">
        <f t="shared" ref="AE234:AE235" si="163">AD234*1.12</f>
        <v>88565693.440000013</v>
      </c>
      <c r="AF234" s="26"/>
      <c r="AG234" s="26"/>
      <c r="AH234" s="26">
        <v>101541119.99999996</v>
      </c>
      <c r="AI234" s="18">
        <f t="shared" ref="AI234:AI235" si="164">AH234*1.12</f>
        <v>113726054.39999996</v>
      </c>
      <c r="AJ234" s="19"/>
      <c r="AK234" s="19"/>
      <c r="AL234" s="19">
        <v>101541119.99999996</v>
      </c>
      <c r="AM234" s="18">
        <f t="shared" ref="AM234:AM235" si="165">AL234*1.12</f>
        <v>113726054.39999996</v>
      </c>
      <c r="AN234" s="19">
        <v>0</v>
      </c>
      <c r="AO234" s="19">
        <v>0</v>
      </c>
      <c r="AP234" s="19">
        <v>0</v>
      </c>
      <c r="AQ234" s="19">
        <v>0</v>
      </c>
      <c r="AR234" s="19">
        <v>0</v>
      </c>
      <c r="AS234" s="19">
        <v>0</v>
      </c>
      <c r="AT234" s="19">
        <v>0</v>
      </c>
      <c r="AU234" s="19">
        <v>0</v>
      </c>
      <c r="AV234" s="64"/>
      <c r="AW234" s="41">
        <v>0</v>
      </c>
      <c r="AX234" s="41">
        <f t="shared" ref="AX234" si="166">AW234*1.12</f>
        <v>0</v>
      </c>
      <c r="AY234" s="12" t="s">
        <v>129</v>
      </c>
      <c r="AZ234" s="1" t="s">
        <v>295</v>
      </c>
      <c r="BA234" s="1" t="s">
        <v>296</v>
      </c>
      <c r="BB234" s="5"/>
      <c r="BC234" s="5"/>
      <c r="BD234" s="5"/>
      <c r="BE234" s="5"/>
      <c r="BF234" s="5"/>
      <c r="BG234" s="5"/>
      <c r="BH234" s="5"/>
      <c r="BI234" s="5"/>
      <c r="BJ234" s="167"/>
      <c r="BK234" s="27" t="s">
        <v>388</v>
      </c>
    </row>
    <row r="235" spans="1:66" s="165" customFormat="1" ht="12.95" customHeight="1" x14ac:dyDescent="0.25">
      <c r="A235" s="15" t="s">
        <v>133</v>
      </c>
      <c r="B235" s="15" t="s">
        <v>218</v>
      </c>
      <c r="C235" s="175" t="s">
        <v>545</v>
      </c>
      <c r="D235" s="177"/>
      <c r="E235" s="4" t="s">
        <v>292</v>
      </c>
      <c r="F235" s="22" t="s">
        <v>293</v>
      </c>
      <c r="G235" s="22" t="s">
        <v>294</v>
      </c>
      <c r="H235" s="22" t="s">
        <v>294</v>
      </c>
      <c r="I235" s="23" t="s">
        <v>120</v>
      </c>
      <c r="J235" s="23"/>
      <c r="K235" s="23"/>
      <c r="L235" s="22">
        <v>100</v>
      </c>
      <c r="M235" s="5">
        <v>230000000</v>
      </c>
      <c r="N235" s="5" t="s">
        <v>123</v>
      </c>
      <c r="O235" s="1" t="s">
        <v>166</v>
      </c>
      <c r="P235" s="23" t="s">
        <v>125</v>
      </c>
      <c r="Q235" s="24">
        <v>230000000</v>
      </c>
      <c r="R235" s="2" t="s">
        <v>382</v>
      </c>
      <c r="S235" s="25"/>
      <c r="T235" s="23" t="s">
        <v>127</v>
      </c>
      <c r="U235" s="5"/>
      <c r="V235" s="23"/>
      <c r="W235" s="23">
        <v>0</v>
      </c>
      <c r="X235" s="23">
        <v>100</v>
      </c>
      <c r="Y235" s="23">
        <v>0</v>
      </c>
      <c r="Z235" s="39"/>
      <c r="AA235" s="5" t="s">
        <v>138</v>
      </c>
      <c r="AB235" s="26"/>
      <c r="AC235" s="26"/>
      <c r="AD235" s="26">
        <v>79076512</v>
      </c>
      <c r="AE235" s="18">
        <f t="shared" si="163"/>
        <v>88565693.440000013</v>
      </c>
      <c r="AF235" s="26"/>
      <c r="AG235" s="26"/>
      <c r="AH235" s="26">
        <v>101541119.99999996</v>
      </c>
      <c r="AI235" s="18">
        <f t="shared" si="164"/>
        <v>113726054.39999996</v>
      </c>
      <c r="AJ235" s="19"/>
      <c r="AK235" s="19"/>
      <c r="AL235" s="19">
        <v>101541119.99999996</v>
      </c>
      <c r="AM235" s="18">
        <f t="shared" si="165"/>
        <v>113726054.39999996</v>
      </c>
      <c r="AN235" s="19"/>
      <c r="AO235" s="19"/>
      <c r="AP235" s="19"/>
      <c r="AQ235" s="19"/>
      <c r="AR235" s="19"/>
      <c r="AS235" s="19"/>
      <c r="AT235" s="19"/>
      <c r="AU235" s="19"/>
      <c r="AV235" s="64"/>
      <c r="AW235" s="41">
        <v>0</v>
      </c>
      <c r="AX235" s="41">
        <f t="shared" si="152"/>
        <v>0</v>
      </c>
      <c r="AY235" s="12" t="s">
        <v>129</v>
      </c>
      <c r="AZ235" s="1" t="s">
        <v>295</v>
      </c>
      <c r="BA235" s="1" t="s">
        <v>296</v>
      </c>
      <c r="BB235" s="5"/>
      <c r="BC235" s="5"/>
      <c r="BD235" s="5"/>
      <c r="BE235" s="5"/>
      <c r="BF235" s="5"/>
      <c r="BG235" s="5"/>
      <c r="BH235" s="5"/>
      <c r="BI235" s="5"/>
      <c r="BJ235" s="167"/>
      <c r="BK235" s="27" t="s">
        <v>375</v>
      </c>
    </row>
    <row r="236" spans="1:66" s="165" customFormat="1" ht="12.95" customHeight="1" x14ac:dyDescent="0.25">
      <c r="A236" s="15" t="s">
        <v>133</v>
      </c>
      <c r="B236" s="15" t="s">
        <v>218</v>
      </c>
      <c r="C236" s="174" t="s">
        <v>287</v>
      </c>
      <c r="D236" s="174"/>
      <c r="E236" s="174" t="s">
        <v>297</v>
      </c>
      <c r="F236" s="22" t="s">
        <v>298</v>
      </c>
      <c r="G236" s="22" t="s">
        <v>299</v>
      </c>
      <c r="H236" s="22" t="s">
        <v>299</v>
      </c>
      <c r="I236" s="23" t="s">
        <v>120</v>
      </c>
      <c r="J236" s="23"/>
      <c r="K236" s="23"/>
      <c r="L236" s="22">
        <v>100</v>
      </c>
      <c r="M236" s="5">
        <v>230000000</v>
      </c>
      <c r="N236" s="5" t="s">
        <v>137</v>
      </c>
      <c r="O236" s="5" t="s">
        <v>239</v>
      </c>
      <c r="P236" s="23" t="s">
        <v>125</v>
      </c>
      <c r="Q236" s="24">
        <v>230000000</v>
      </c>
      <c r="R236" s="25" t="s">
        <v>189</v>
      </c>
      <c r="S236" s="25"/>
      <c r="T236" s="23"/>
      <c r="U236" s="5" t="s">
        <v>126</v>
      </c>
      <c r="V236" s="23" t="s">
        <v>127</v>
      </c>
      <c r="W236" s="23">
        <v>0</v>
      </c>
      <c r="X236" s="23">
        <v>100</v>
      </c>
      <c r="Y236" s="23">
        <v>0</v>
      </c>
      <c r="Z236" s="39"/>
      <c r="AA236" s="5" t="s">
        <v>138</v>
      </c>
      <c r="AB236" s="26"/>
      <c r="AC236" s="26"/>
      <c r="AD236" s="26">
        <v>521302350.00000024</v>
      </c>
      <c r="AE236" s="26">
        <v>583858632.00000036</v>
      </c>
      <c r="AF236" s="26"/>
      <c r="AG236" s="26"/>
      <c r="AH236" s="26">
        <v>521302350.00000024</v>
      </c>
      <c r="AI236" s="26">
        <v>583858632.00000036</v>
      </c>
      <c r="AJ236" s="19"/>
      <c r="AK236" s="19"/>
      <c r="AL236" s="19">
        <v>521302350.00000024</v>
      </c>
      <c r="AM236" s="19">
        <v>583858632.00000036</v>
      </c>
      <c r="AN236" s="19">
        <v>0</v>
      </c>
      <c r="AO236" s="19">
        <v>0</v>
      </c>
      <c r="AP236" s="19">
        <v>0</v>
      </c>
      <c r="AQ236" s="19">
        <v>0</v>
      </c>
      <c r="AR236" s="19">
        <v>0</v>
      </c>
      <c r="AS236" s="19">
        <v>0</v>
      </c>
      <c r="AT236" s="19">
        <v>0</v>
      </c>
      <c r="AU236" s="19">
        <v>0</v>
      </c>
      <c r="AV236" s="41"/>
      <c r="AW236" s="41">
        <v>0</v>
      </c>
      <c r="AX236" s="41">
        <f t="shared" ref="AX236:AX237" si="167">AW236*1.12</f>
        <v>0</v>
      </c>
      <c r="AY236" s="12" t="s">
        <v>129</v>
      </c>
      <c r="AZ236" s="1" t="s">
        <v>300</v>
      </c>
      <c r="BA236" s="1" t="s">
        <v>301</v>
      </c>
      <c r="BB236" s="5"/>
      <c r="BC236" s="5"/>
      <c r="BD236" s="5"/>
      <c r="BE236" s="5"/>
      <c r="BF236" s="5"/>
      <c r="BG236" s="5"/>
      <c r="BH236" s="5"/>
      <c r="BI236" s="5"/>
      <c r="BJ236" s="167"/>
      <c r="BK236" s="27"/>
    </row>
    <row r="237" spans="1:66" s="165" customFormat="1" ht="12.95" customHeight="1" x14ac:dyDescent="0.25">
      <c r="A237" s="15" t="s">
        <v>133</v>
      </c>
      <c r="B237" s="15" t="s">
        <v>218</v>
      </c>
      <c r="C237" s="175" t="s">
        <v>389</v>
      </c>
      <c r="D237" s="176"/>
      <c r="E237" s="4" t="s">
        <v>297</v>
      </c>
      <c r="F237" s="22" t="s">
        <v>298</v>
      </c>
      <c r="G237" s="22" t="s">
        <v>299</v>
      </c>
      <c r="H237" s="22" t="s">
        <v>299</v>
      </c>
      <c r="I237" s="23" t="s">
        <v>120</v>
      </c>
      <c r="J237" s="23"/>
      <c r="K237" s="23"/>
      <c r="L237" s="22">
        <v>100</v>
      </c>
      <c r="M237" s="5">
        <v>230000000</v>
      </c>
      <c r="N237" s="5" t="s">
        <v>137</v>
      </c>
      <c r="O237" s="1" t="s">
        <v>126</v>
      </c>
      <c r="P237" s="23" t="s">
        <v>125</v>
      </c>
      <c r="Q237" s="24">
        <v>230000000</v>
      </c>
      <c r="R237" s="25" t="s">
        <v>189</v>
      </c>
      <c r="S237" s="25"/>
      <c r="T237" s="23" t="s">
        <v>127</v>
      </c>
      <c r="U237" s="5"/>
      <c r="V237" s="23"/>
      <c r="W237" s="23">
        <v>0</v>
      </c>
      <c r="X237" s="23">
        <v>100</v>
      </c>
      <c r="Y237" s="23">
        <v>0</v>
      </c>
      <c r="Z237" s="39"/>
      <c r="AA237" s="5" t="s">
        <v>138</v>
      </c>
      <c r="AB237" s="26"/>
      <c r="AC237" s="26"/>
      <c r="AD237" s="26">
        <v>395285850</v>
      </c>
      <c r="AE237" s="18">
        <f t="shared" ref="AE237:AE238" si="168">AD237*1.12</f>
        <v>442720152.00000006</v>
      </c>
      <c r="AF237" s="26"/>
      <c r="AG237" s="26"/>
      <c r="AH237" s="26">
        <v>521302350.00000024</v>
      </c>
      <c r="AI237" s="18">
        <f t="shared" ref="AI237:AI238" si="169">AH237*1.12</f>
        <v>583858632.00000036</v>
      </c>
      <c r="AJ237" s="19"/>
      <c r="AK237" s="19"/>
      <c r="AL237" s="19">
        <v>521302350.00000024</v>
      </c>
      <c r="AM237" s="18">
        <f t="shared" ref="AM237:AM238" si="170">AL237*1.12</f>
        <v>583858632.00000036</v>
      </c>
      <c r="AN237" s="19">
        <v>0</v>
      </c>
      <c r="AO237" s="19">
        <v>0</v>
      </c>
      <c r="AP237" s="19">
        <v>0</v>
      </c>
      <c r="AQ237" s="19">
        <v>0</v>
      </c>
      <c r="AR237" s="19">
        <v>0</v>
      </c>
      <c r="AS237" s="19">
        <v>0</v>
      </c>
      <c r="AT237" s="19">
        <v>0</v>
      </c>
      <c r="AU237" s="19">
        <v>0</v>
      </c>
      <c r="AV237" s="64"/>
      <c r="AW237" s="41">
        <v>0</v>
      </c>
      <c r="AX237" s="41">
        <f t="shared" si="167"/>
        <v>0</v>
      </c>
      <c r="AY237" s="12" t="s">
        <v>129</v>
      </c>
      <c r="AZ237" s="1" t="s">
        <v>300</v>
      </c>
      <c r="BA237" s="1" t="s">
        <v>301</v>
      </c>
      <c r="BB237" s="5"/>
      <c r="BC237" s="5"/>
      <c r="BD237" s="5"/>
      <c r="BE237" s="5"/>
      <c r="BF237" s="5"/>
      <c r="BG237" s="5"/>
      <c r="BH237" s="5"/>
      <c r="BI237" s="5"/>
      <c r="BJ237" s="167"/>
      <c r="BK237" s="27" t="s">
        <v>388</v>
      </c>
    </row>
    <row r="238" spans="1:66" s="165" customFormat="1" ht="12.95" customHeight="1" x14ac:dyDescent="0.25">
      <c r="A238" s="15" t="s">
        <v>133</v>
      </c>
      <c r="B238" s="15" t="s">
        <v>218</v>
      </c>
      <c r="C238" s="175" t="s">
        <v>546</v>
      </c>
      <c r="D238" s="177"/>
      <c r="E238" s="4" t="s">
        <v>297</v>
      </c>
      <c r="F238" s="22" t="s">
        <v>298</v>
      </c>
      <c r="G238" s="22" t="s">
        <v>299</v>
      </c>
      <c r="H238" s="22" t="s">
        <v>299</v>
      </c>
      <c r="I238" s="23" t="s">
        <v>120</v>
      </c>
      <c r="J238" s="23"/>
      <c r="K238" s="23"/>
      <c r="L238" s="22">
        <v>100</v>
      </c>
      <c r="M238" s="5">
        <v>230000000</v>
      </c>
      <c r="N238" s="5" t="s">
        <v>137</v>
      </c>
      <c r="O238" s="1" t="s">
        <v>166</v>
      </c>
      <c r="P238" s="23" t="s">
        <v>125</v>
      </c>
      <c r="Q238" s="24">
        <v>230000000</v>
      </c>
      <c r="R238" s="2" t="s">
        <v>382</v>
      </c>
      <c r="S238" s="25"/>
      <c r="T238" s="23" t="s">
        <v>127</v>
      </c>
      <c r="U238" s="5"/>
      <c r="V238" s="23"/>
      <c r="W238" s="23">
        <v>0</v>
      </c>
      <c r="X238" s="23">
        <v>100</v>
      </c>
      <c r="Y238" s="23">
        <v>0</v>
      </c>
      <c r="Z238" s="39"/>
      <c r="AA238" s="5" t="s">
        <v>138</v>
      </c>
      <c r="AB238" s="26"/>
      <c r="AC238" s="26"/>
      <c r="AD238" s="26">
        <v>395285850</v>
      </c>
      <c r="AE238" s="18">
        <f t="shared" si="168"/>
        <v>442720152.00000006</v>
      </c>
      <c r="AF238" s="26"/>
      <c r="AG238" s="26"/>
      <c r="AH238" s="26">
        <v>521302350.00000024</v>
      </c>
      <c r="AI238" s="18">
        <f t="shared" si="169"/>
        <v>583858632.00000036</v>
      </c>
      <c r="AJ238" s="19"/>
      <c r="AK238" s="19"/>
      <c r="AL238" s="19">
        <v>521302350.00000024</v>
      </c>
      <c r="AM238" s="18">
        <f t="shared" si="170"/>
        <v>583858632.00000036</v>
      </c>
      <c r="AN238" s="19"/>
      <c r="AO238" s="19"/>
      <c r="AP238" s="19"/>
      <c r="AQ238" s="19"/>
      <c r="AR238" s="19"/>
      <c r="AS238" s="19"/>
      <c r="AT238" s="19"/>
      <c r="AU238" s="19"/>
      <c r="AV238" s="64"/>
      <c r="AW238" s="41">
        <v>0</v>
      </c>
      <c r="AX238" s="41">
        <f t="shared" si="152"/>
        <v>0</v>
      </c>
      <c r="AY238" s="12" t="s">
        <v>129</v>
      </c>
      <c r="AZ238" s="1" t="s">
        <v>300</v>
      </c>
      <c r="BA238" s="1" t="s">
        <v>301</v>
      </c>
      <c r="BB238" s="5"/>
      <c r="BC238" s="5"/>
      <c r="BD238" s="5"/>
      <c r="BE238" s="5"/>
      <c r="BF238" s="5"/>
      <c r="BG238" s="5"/>
      <c r="BH238" s="5"/>
      <c r="BI238" s="5"/>
      <c r="BJ238" s="167"/>
      <c r="BK238" s="27" t="s">
        <v>375</v>
      </c>
    </row>
    <row r="239" spans="1:66" s="165" customFormat="1" ht="12.95" customHeight="1" x14ac:dyDescent="0.25">
      <c r="A239" s="15" t="s">
        <v>133</v>
      </c>
      <c r="B239" s="15" t="s">
        <v>218</v>
      </c>
      <c r="C239" s="174" t="s">
        <v>302</v>
      </c>
      <c r="D239" s="174"/>
      <c r="E239" s="174" t="s">
        <v>260</v>
      </c>
      <c r="F239" s="22" t="s">
        <v>303</v>
      </c>
      <c r="G239" s="22" t="s">
        <v>304</v>
      </c>
      <c r="H239" s="22" t="s">
        <v>304</v>
      </c>
      <c r="I239" s="23" t="s">
        <v>120</v>
      </c>
      <c r="J239" s="23"/>
      <c r="K239" s="23"/>
      <c r="L239" s="22">
        <v>100</v>
      </c>
      <c r="M239" s="5">
        <v>230000000</v>
      </c>
      <c r="N239" s="5" t="s">
        <v>137</v>
      </c>
      <c r="O239" s="5" t="s">
        <v>239</v>
      </c>
      <c r="P239" s="23" t="s">
        <v>125</v>
      </c>
      <c r="Q239" s="24">
        <v>230000000</v>
      </c>
      <c r="R239" s="25" t="s">
        <v>189</v>
      </c>
      <c r="S239" s="25"/>
      <c r="T239" s="23"/>
      <c r="U239" s="5" t="s">
        <v>126</v>
      </c>
      <c r="V239" s="23" t="s">
        <v>127</v>
      </c>
      <c r="W239" s="23">
        <v>0</v>
      </c>
      <c r="X239" s="23">
        <v>100</v>
      </c>
      <c r="Y239" s="23">
        <v>0</v>
      </c>
      <c r="Z239" s="39"/>
      <c r="AA239" s="5" t="s">
        <v>138</v>
      </c>
      <c r="AB239" s="26"/>
      <c r="AC239" s="26"/>
      <c r="AD239" s="26">
        <v>243107652</v>
      </c>
      <c r="AE239" s="26">
        <v>272280570.24000001</v>
      </c>
      <c r="AF239" s="26"/>
      <c r="AG239" s="26"/>
      <c r="AH239" s="26">
        <v>243107652</v>
      </c>
      <c r="AI239" s="26">
        <v>272280570.24000001</v>
      </c>
      <c r="AJ239" s="19"/>
      <c r="AK239" s="19"/>
      <c r="AL239" s="19">
        <v>243107652</v>
      </c>
      <c r="AM239" s="19">
        <v>272280570.24000001</v>
      </c>
      <c r="AN239" s="19">
        <v>0</v>
      </c>
      <c r="AO239" s="19">
        <v>0</v>
      </c>
      <c r="AP239" s="19">
        <v>0</v>
      </c>
      <c r="AQ239" s="19">
        <v>0</v>
      </c>
      <c r="AR239" s="19">
        <v>0</v>
      </c>
      <c r="AS239" s="19">
        <v>0</v>
      </c>
      <c r="AT239" s="19">
        <v>0</v>
      </c>
      <c r="AU239" s="19">
        <v>0</v>
      </c>
      <c r="AV239" s="41"/>
      <c r="AW239" s="41">
        <v>0</v>
      </c>
      <c r="AX239" s="41">
        <f t="shared" ref="AX239:AX240" si="171">AW239*1.12</f>
        <v>0</v>
      </c>
      <c r="AY239" s="9" t="s">
        <v>129</v>
      </c>
      <c r="AZ239" s="1" t="s">
        <v>305</v>
      </c>
      <c r="BA239" s="1" t="s">
        <v>306</v>
      </c>
      <c r="BB239" s="5"/>
      <c r="BC239" s="5"/>
      <c r="BD239" s="5"/>
      <c r="BE239" s="5"/>
      <c r="BF239" s="5"/>
      <c r="BG239" s="5"/>
      <c r="BH239" s="5"/>
      <c r="BI239" s="5"/>
      <c r="BJ239" s="167"/>
      <c r="BK239" s="27"/>
    </row>
    <row r="240" spans="1:66" s="165" customFormat="1" ht="12.95" customHeight="1" x14ac:dyDescent="0.25">
      <c r="A240" s="15" t="s">
        <v>133</v>
      </c>
      <c r="B240" s="15" t="s">
        <v>218</v>
      </c>
      <c r="C240" s="175" t="s">
        <v>390</v>
      </c>
      <c r="D240" s="176"/>
      <c r="E240" s="4" t="s">
        <v>260</v>
      </c>
      <c r="F240" s="22" t="s">
        <v>303</v>
      </c>
      <c r="G240" s="22" t="s">
        <v>304</v>
      </c>
      <c r="H240" s="22" t="s">
        <v>304</v>
      </c>
      <c r="I240" s="23" t="s">
        <v>120</v>
      </c>
      <c r="J240" s="23"/>
      <c r="K240" s="23"/>
      <c r="L240" s="22">
        <v>100</v>
      </c>
      <c r="M240" s="5">
        <v>230000000</v>
      </c>
      <c r="N240" s="5" t="s">
        <v>137</v>
      </c>
      <c r="O240" s="1" t="s">
        <v>126</v>
      </c>
      <c r="P240" s="23" t="s">
        <v>125</v>
      </c>
      <c r="Q240" s="24">
        <v>230000000</v>
      </c>
      <c r="R240" s="25" t="s">
        <v>189</v>
      </c>
      <c r="S240" s="25"/>
      <c r="T240" s="23" t="s">
        <v>127</v>
      </c>
      <c r="U240" s="5"/>
      <c r="V240" s="23"/>
      <c r="W240" s="23">
        <v>0</v>
      </c>
      <c r="X240" s="23">
        <v>100</v>
      </c>
      <c r="Y240" s="23">
        <v>0</v>
      </c>
      <c r="Z240" s="39"/>
      <c r="AA240" s="5" t="s">
        <v>138</v>
      </c>
      <c r="AB240" s="26"/>
      <c r="AC240" s="26"/>
      <c r="AD240" s="26">
        <v>188750236</v>
      </c>
      <c r="AE240" s="18">
        <f t="shared" ref="AE240:AE241" si="172">AD240*1.12</f>
        <v>211400264.32000002</v>
      </c>
      <c r="AF240" s="26"/>
      <c r="AG240" s="26"/>
      <c r="AH240" s="26">
        <v>243107652</v>
      </c>
      <c r="AI240" s="18">
        <f t="shared" ref="AI240:AI241" si="173">AH240*1.12</f>
        <v>272280570.24000001</v>
      </c>
      <c r="AJ240" s="19"/>
      <c r="AK240" s="19"/>
      <c r="AL240" s="19">
        <v>243107652</v>
      </c>
      <c r="AM240" s="18">
        <f t="shared" ref="AM240:AM241" si="174">AL240*1.12</f>
        <v>272280570.24000001</v>
      </c>
      <c r="AN240" s="19">
        <v>0</v>
      </c>
      <c r="AO240" s="19">
        <v>0</v>
      </c>
      <c r="AP240" s="19">
        <v>0</v>
      </c>
      <c r="AQ240" s="19">
        <v>0</v>
      </c>
      <c r="AR240" s="19">
        <v>0</v>
      </c>
      <c r="AS240" s="19">
        <v>0</v>
      </c>
      <c r="AT240" s="19">
        <v>0</v>
      </c>
      <c r="AU240" s="19">
        <v>0</v>
      </c>
      <c r="AV240" s="64"/>
      <c r="AW240" s="41">
        <v>0</v>
      </c>
      <c r="AX240" s="41">
        <f t="shared" si="171"/>
        <v>0</v>
      </c>
      <c r="AY240" s="9" t="s">
        <v>129</v>
      </c>
      <c r="AZ240" s="1" t="s">
        <v>305</v>
      </c>
      <c r="BA240" s="1" t="s">
        <v>306</v>
      </c>
      <c r="BB240" s="5"/>
      <c r="BC240" s="5"/>
      <c r="BD240" s="5"/>
      <c r="BE240" s="5"/>
      <c r="BF240" s="5"/>
      <c r="BG240" s="5"/>
      <c r="BH240" s="5"/>
      <c r="BI240" s="5"/>
      <c r="BJ240" s="167"/>
      <c r="BK240" s="27" t="s">
        <v>388</v>
      </c>
    </row>
    <row r="241" spans="1:63" s="165" customFormat="1" ht="12.95" customHeight="1" x14ac:dyDescent="0.25">
      <c r="A241" s="15" t="s">
        <v>133</v>
      </c>
      <c r="B241" s="15" t="s">
        <v>218</v>
      </c>
      <c r="C241" s="175" t="s">
        <v>547</v>
      </c>
      <c r="D241" s="177"/>
      <c r="E241" s="4" t="s">
        <v>260</v>
      </c>
      <c r="F241" s="22" t="s">
        <v>303</v>
      </c>
      <c r="G241" s="22" t="s">
        <v>304</v>
      </c>
      <c r="H241" s="22" t="s">
        <v>304</v>
      </c>
      <c r="I241" s="23" t="s">
        <v>120</v>
      </c>
      <c r="J241" s="23"/>
      <c r="K241" s="23"/>
      <c r="L241" s="22">
        <v>100</v>
      </c>
      <c r="M241" s="5">
        <v>230000000</v>
      </c>
      <c r="N241" s="5" t="s">
        <v>137</v>
      </c>
      <c r="O241" s="1" t="s">
        <v>166</v>
      </c>
      <c r="P241" s="23" t="s">
        <v>125</v>
      </c>
      <c r="Q241" s="24">
        <v>230000000</v>
      </c>
      <c r="R241" s="2" t="s">
        <v>382</v>
      </c>
      <c r="S241" s="25"/>
      <c r="T241" s="23" t="s">
        <v>127</v>
      </c>
      <c r="U241" s="5"/>
      <c r="V241" s="23"/>
      <c r="W241" s="23">
        <v>0</v>
      </c>
      <c r="X241" s="23">
        <v>100</v>
      </c>
      <c r="Y241" s="23">
        <v>0</v>
      </c>
      <c r="Z241" s="39"/>
      <c r="AA241" s="5" t="s">
        <v>138</v>
      </c>
      <c r="AB241" s="26"/>
      <c r="AC241" s="26"/>
      <c r="AD241" s="26">
        <v>188750236</v>
      </c>
      <c r="AE241" s="18">
        <f t="shared" si="172"/>
        <v>211400264.32000002</v>
      </c>
      <c r="AF241" s="26"/>
      <c r="AG241" s="26"/>
      <c r="AH241" s="26">
        <v>243107652</v>
      </c>
      <c r="AI241" s="18">
        <f t="shared" si="173"/>
        <v>272280570.24000001</v>
      </c>
      <c r="AJ241" s="19"/>
      <c r="AK241" s="19"/>
      <c r="AL241" s="19">
        <v>243107652</v>
      </c>
      <c r="AM241" s="18">
        <f t="shared" si="174"/>
        <v>272280570.24000001</v>
      </c>
      <c r="AN241" s="19"/>
      <c r="AO241" s="19"/>
      <c r="AP241" s="19"/>
      <c r="AQ241" s="19"/>
      <c r="AR241" s="19"/>
      <c r="AS241" s="19"/>
      <c r="AT241" s="19"/>
      <c r="AU241" s="19"/>
      <c r="AV241" s="64"/>
      <c r="AW241" s="41">
        <v>0</v>
      </c>
      <c r="AX241" s="41">
        <f t="shared" si="152"/>
        <v>0</v>
      </c>
      <c r="AY241" s="9" t="s">
        <v>129</v>
      </c>
      <c r="AZ241" s="1" t="s">
        <v>305</v>
      </c>
      <c r="BA241" s="1" t="s">
        <v>306</v>
      </c>
      <c r="BB241" s="5"/>
      <c r="BC241" s="5"/>
      <c r="BD241" s="5"/>
      <c r="BE241" s="5"/>
      <c r="BF241" s="5"/>
      <c r="BG241" s="5"/>
      <c r="BH241" s="5"/>
      <c r="BI241" s="5"/>
      <c r="BJ241" s="167"/>
      <c r="BK241" s="27" t="s">
        <v>375</v>
      </c>
    </row>
    <row r="242" spans="1:63" s="165" customFormat="1" ht="12.95" customHeight="1" x14ac:dyDescent="0.25">
      <c r="A242" s="15" t="s">
        <v>133</v>
      </c>
      <c r="B242" s="15" t="s">
        <v>218</v>
      </c>
      <c r="C242" s="174" t="s">
        <v>307</v>
      </c>
      <c r="D242" s="174"/>
      <c r="E242" s="174" t="s">
        <v>308</v>
      </c>
      <c r="F242" s="22" t="s">
        <v>309</v>
      </c>
      <c r="G242" s="22" t="s">
        <v>310</v>
      </c>
      <c r="H242" s="22" t="s">
        <v>310</v>
      </c>
      <c r="I242" s="23" t="s">
        <v>120</v>
      </c>
      <c r="J242" s="23"/>
      <c r="K242" s="23"/>
      <c r="L242" s="22">
        <v>100</v>
      </c>
      <c r="M242" s="5">
        <v>230000000</v>
      </c>
      <c r="N242" s="5" t="s">
        <v>137</v>
      </c>
      <c r="O242" s="5" t="s">
        <v>239</v>
      </c>
      <c r="P242" s="23" t="s">
        <v>125</v>
      </c>
      <c r="Q242" s="24">
        <v>230000000</v>
      </c>
      <c r="R242" s="25" t="s">
        <v>189</v>
      </c>
      <c r="S242" s="25"/>
      <c r="T242" s="23"/>
      <c r="U242" s="5" t="s">
        <v>126</v>
      </c>
      <c r="V242" s="23" t="s">
        <v>127</v>
      </c>
      <c r="W242" s="23">
        <v>0</v>
      </c>
      <c r="X242" s="23">
        <v>100</v>
      </c>
      <c r="Y242" s="23">
        <v>0</v>
      </c>
      <c r="Z242" s="39"/>
      <c r="AA242" s="5" t="s">
        <v>138</v>
      </c>
      <c r="AB242" s="26"/>
      <c r="AC242" s="26"/>
      <c r="AD242" s="26">
        <v>517685594.99999988</v>
      </c>
      <c r="AE242" s="26">
        <v>579807866.39999998</v>
      </c>
      <c r="AF242" s="26"/>
      <c r="AG242" s="26"/>
      <c r="AH242" s="26">
        <v>517685594.99999988</v>
      </c>
      <c r="AI242" s="26">
        <v>579807866.39999998</v>
      </c>
      <c r="AJ242" s="19"/>
      <c r="AK242" s="19"/>
      <c r="AL242" s="19">
        <v>517685594.99999988</v>
      </c>
      <c r="AM242" s="19">
        <v>579807866.39999998</v>
      </c>
      <c r="AN242" s="19">
        <v>0</v>
      </c>
      <c r="AO242" s="19">
        <v>0</v>
      </c>
      <c r="AP242" s="19">
        <v>0</v>
      </c>
      <c r="AQ242" s="19">
        <v>0</v>
      </c>
      <c r="AR242" s="19">
        <v>0</v>
      </c>
      <c r="AS242" s="19">
        <v>0</v>
      </c>
      <c r="AT242" s="19">
        <v>0</v>
      </c>
      <c r="AU242" s="19">
        <v>0</v>
      </c>
      <c r="AV242" s="41"/>
      <c r="AW242" s="41">
        <v>0</v>
      </c>
      <c r="AX242" s="41">
        <f t="shared" ref="AX242:AX243" si="175">AW242*1.12</f>
        <v>0</v>
      </c>
      <c r="AY242" s="9" t="s">
        <v>129</v>
      </c>
      <c r="AZ242" s="1" t="s">
        <v>311</v>
      </c>
      <c r="BA242" s="1" t="s">
        <v>312</v>
      </c>
      <c r="BB242" s="5"/>
      <c r="BC242" s="5"/>
      <c r="BD242" s="5"/>
      <c r="BE242" s="5"/>
      <c r="BF242" s="5"/>
      <c r="BG242" s="5"/>
      <c r="BH242" s="5"/>
      <c r="BI242" s="5"/>
      <c r="BJ242" s="167"/>
      <c r="BK242" s="27"/>
    </row>
    <row r="243" spans="1:63" s="165" customFormat="1" ht="12.95" customHeight="1" x14ac:dyDescent="0.25">
      <c r="A243" s="15" t="s">
        <v>133</v>
      </c>
      <c r="B243" s="15" t="s">
        <v>218</v>
      </c>
      <c r="C243" s="175" t="s">
        <v>391</v>
      </c>
      <c r="D243" s="176"/>
      <c r="E243" s="4" t="s">
        <v>308</v>
      </c>
      <c r="F243" s="22" t="s">
        <v>309</v>
      </c>
      <c r="G243" s="22" t="s">
        <v>310</v>
      </c>
      <c r="H243" s="22" t="s">
        <v>310</v>
      </c>
      <c r="I243" s="23" t="s">
        <v>120</v>
      </c>
      <c r="J243" s="23"/>
      <c r="K243" s="23"/>
      <c r="L243" s="22">
        <v>100</v>
      </c>
      <c r="M243" s="5">
        <v>230000000</v>
      </c>
      <c r="N243" s="5" t="s">
        <v>137</v>
      </c>
      <c r="O243" s="1" t="s">
        <v>126</v>
      </c>
      <c r="P243" s="23" t="s">
        <v>125</v>
      </c>
      <c r="Q243" s="24">
        <v>230000000</v>
      </c>
      <c r="R243" s="25" t="s">
        <v>189</v>
      </c>
      <c r="S243" s="25"/>
      <c r="T243" s="23" t="s">
        <v>127</v>
      </c>
      <c r="U243" s="5"/>
      <c r="V243" s="23"/>
      <c r="W243" s="23">
        <v>0</v>
      </c>
      <c r="X243" s="23">
        <v>100</v>
      </c>
      <c r="Y243" s="23">
        <v>0</v>
      </c>
      <c r="Z243" s="39"/>
      <c r="AA243" s="5" t="s">
        <v>138</v>
      </c>
      <c r="AB243" s="26"/>
      <c r="AC243" s="26"/>
      <c r="AD243" s="26">
        <v>397111415</v>
      </c>
      <c r="AE243" s="18">
        <f t="shared" ref="AE243:AE244" si="176">AD243*1.12</f>
        <v>444764784.80000007</v>
      </c>
      <c r="AF243" s="26"/>
      <c r="AG243" s="26"/>
      <c r="AH243" s="26">
        <v>517685594.99999988</v>
      </c>
      <c r="AI243" s="18">
        <f t="shared" ref="AI243:AI244" si="177">AH243*1.12</f>
        <v>579807866.39999998</v>
      </c>
      <c r="AJ243" s="19"/>
      <c r="AK243" s="19"/>
      <c r="AL243" s="19">
        <v>517685594.99999988</v>
      </c>
      <c r="AM243" s="18">
        <f t="shared" ref="AM243:AM244" si="178">AL243*1.12</f>
        <v>579807866.39999998</v>
      </c>
      <c r="AN243" s="19">
        <v>0</v>
      </c>
      <c r="AO243" s="19">
        <v>0</v>
      </c>
      <c r="AP243" s="19">
        <v>0</v>
      </c>
      <c r="AQ243" s="19">
        <v>0</v>
      </c>
      <c r="AR243" s="19">
        <v>0</v>
      </c>
      <c r="AS243" s="19">
        <v>0</v>
      </c>
      <c r="AT243" s="19">
        <v>0</v>
      </c>
      <c r="AU243" s="19">
        <v>0</v>
      </c>
      <c r="AV243" s="64"/>
      <c r="AW243" s="41">
        <v>0</v>
      </c>
      <c r="AX243" s="41">
        <f t="shared" si="175"/>
        <v>0</v>
      </c>
      <c r="AY243" s="9" t="s">
        <v>129</v>
      </c>
      <c r="AZ243" s="1" t="s">
        <v>311</v>
      </c>
      <c r="BA243" s="1" t="s">
        <v>312</v>
      </c>
      <c r="BB243" s="5"/>
      <c r="BC243" s="5"/>
      <c r="BD243" s="5"/>
      <c r="BE243" s="5"/>
      <c r="BF243" s="5"/>
      <c r="BG243" s="5"/>
      <c r="BH243" s="5"/>
      <c r="BI243" s="5"/>
      <c r="BJ243" s="167"/>
      <c r="BK243" s="27" t="s">
        <v>388</v>
      </c>
    </row>
    <row r="244" spans="1:63" s="165" customFormat="1" ht="12.95" customHeight="1" x14ac:dyDescent="0.25">
      <c r="A244" s="15" t="s">
        <v>133</v>
      </c>
      <c r="B244" s="15" t="s">
        <v>218</v>
      </c>
      <c r="C244" s="175" t="s">
        <v>548</v>
      </c>
      <c r="D244" s="177"/>
      <c r="E244" s="4" t="s">
        <v>308</v>
      </c>
      <c r="F244" s="22" t="s">
        <v>309</v>
      </c>
      <c r="G244" s="22" t="s">
        <v>310</v>
      </c>
      <c r="H244" s="22" t="s">
        <v>310</v>
      </c>
      <c r="I244" s="23" t="s">
        <v>120</v>
      </c>
      <c r="J244" s="23"/>
      <c r="K244" s="23"/>
      <c r="L244" s="22">
        <v>100</v>
      </c>
      <c r="M244" s="5">
        <v>230000000</v>
      </c>
      <c r="N244" s="5" t="s">
        <v>137</v>
      </c>
      <c r="O244" s="1" t="s">
        <v>166</v>
      </c>
      <c r="P244" s="23" t="s">
        <v>125</v>
      </c>
      <c r="Q244" s="24">
        <v>230000000</v>
      </c>
      <c r="R244" s="2" t="s">
        <v>382</v>
      </c>
      <c r="S244" s="25"/>
      <c r="T244" s="23" t="s">
        <v>127</v>
      </c>
      <c r="U244" s="5"/>
      <c r="V244" s="23"/>
      <c r="W244" s="23">
        <v>0</v>
      </c>
      <c r="X244" s="23">
        <v>100</v>
      </c>
      <c r="Y244" s="23">
        <v>0</v>
      </c>
      <c r="Z244" s="39"/>
      <c r="AA244" s="5" t="s">
        <v>138</v>
      </c>
      <c r="AB244" s="26"/>
      <c r="AC244" s="26"/>
      <c r="AD244" s="26">
        <v>397111415</v>
      </c>
      <c r="AE244" s="18">
        <f t="shared" si="176"/>
        <v>444764784.80000007</v>
      </c>
      <c r="AF244" s="26"/>
      <c r="AG244" s="26"/>
      <c r="AH244" s="26">
        <v>517685594.99999988</v>
      </c>
      <c r="AI244" s="18">
        <f t="shared" si="177"/>
        <v>579807866.39999998</v>
      </c>
      <c r="AJ244" s="19"/>
      <c r="AK244" s="19"/>
      <c r="AL244" s="19">
        <v>517685594.99999988</v>
      </c>
      <c r="AM244" s="18">
        <f t="shared" si="178"/>
        <v>579807866.39999998</v>
      </c>
      <c r="AN244" s="19"/>
      <c r="AO244" s="19"/>
      <c r="AP244" s="19"/>
      <c r="AQ244" s="19"/>
      <c r="AR244" s="19"/>
      <c r="AS244" s="19"/>
      <c r="AT244" s="19"/>
      <c r="AU244" s="19"/>
      <c r="AV244" s="64"/>
      <c r="AW244" s="41">
        <v>0</v>
      </c>
      <c r="AX244" s="41">
        <f t="shared" si="152"/>
        <v>0</v>
      </c>
      <c r="AY244" s="9" t="s">
        <v>129</v>
      </c>
      <c r="AZ244" s="1" t="s">
        <v>311</v>
      </c>
      <c r="BA244" s="1" t="s">
        <v>312</v>
      </c>
      <c r="BB244" s="5"/>
      <c r="BC244" s="5"/>
      <c r="BD244" s="5"/>
      <c r="BE244" s="5"/>
      <c r="BF244" s="5"/>
      <c r="BG244" s="5"/>
      <c r="BH244" s="5"/>
      <c r="BI244" s="5"/>
      <c r="BJ244" s="167"/>
      <c r="BK244" s="27" t="s">
        <v>375</v>
      </c>
    </row>
    <row r="245" spans="1:63" s="165" customFormat="1" ht="12.95" customHeight="1" x14ac:dyDescent="0.25">
      <c r="A245" s="15" t="s">
        <v>133</v>
      </c>
      <c r="B245" s="15" t="s">
        <v>218</v>
      </c>
      <c r="C245" s="174" t="s">
        <v>313</v>
      </c>
      <c r="D245" s="174"/>
      <c r="E245" s="174" t="s">
        <v>314</v>
      </c>
      <c r="F245" s="22" t="s">
        <v>315</v>
      </c>
      <c r="G245" s="22" t="s">
        <v>316</v>
      </c>
      <c r="H245" s="22" t="s">
        <v>317</v>
      </c>
      <c r="I245" s="23" t="s">
        <v>120</v>
      </c>
      <c r="J245" s="23"/>
      <c r="K245" s="23"/>
      <c r="L245" s="22">
        <v>100</v>
      </c>
      <c r="M245" s="5">
        <v>230000000</v>
      </c>
      <c r="N245" s="5" t="s">
        <v>137</v>
      </c>
      <c r="O245" s="5" t="s">
        <v>239</v>
      </c>
      <c r="P245" s="23" t="s">
        <v>125</v>
      </c>
      <c r="Q245" s="24">
        <v>230000000</v>
      </c>
      <c r="R245" s="25" t="s">
        <v>145</v>
      </c>
      <c r="S245" s="25"/>
      <c r="T245" s="23"/>
      <c r="U245" s="5" t="s">
        <v>126</v>
      </c>
      <c r="V245" s="23" t="s">
        <v>127</v>
      </c>
      <c r="W245" s="23">
        <v>0</v>
      </c>
      <c r="X245" s="23">
        <v>100</v>
      </c>
      <c r="Y245" s="23">
        <v>0</v>
      </c>
      <c r="Z245" s="39"/>
      <c r="AA245" s="5" t="s">
        <v>138</v>
      </c>
      <c r="AB245" s="26"/>
      <c r="AC245" s="26"/>
      <c r="AD245" s="26">
        <v>214564730.00000018</v>
      </c>
      <c r="AE245" s="26">
        <v>240312497.60000023</v>
      </c>
      <c r="AF245" s="26"/>
      <c r="AG245" s="26"/>
      <c r="AH245" s="26">
        <v>214564730.00000018</v>
      </c>
      <c r="AI245" s="26">
        <v>240312497.60000023</v>
      </c>
      <c r="AJ245" s="19"/>
      <c r="AK245" s="19"/>
      <c r="AL245" s="19">
        <v>214564730.00000018</v>
      </c>
      <c r="AM245" s="19">
        <v>240312497.60000023</v>
      </c>
      <c r="AN245" s="19">
        <v>0</v>
      </c>
      <c r="AO245" s="19">
        <v>0</v>
      </c>
      <c r="AP245" s="19">
        <v>0</v>
      </c>
      <c r="AQ245" s="19">
        <v>0</v>
      </c>
      <c r="AR245" s="19">
        <v>0</v>
      </c>
      <c r="AS245" s="19">
        <v>0</v>
      </c>
      <c r="AT245" s="19">
        <v>0</v>
      </c>
      <c r="AU245" s="19">
        <v>0</v>
      </c>
      <c r="AV245" s="41"/>
      <c r="AW245" s="41">
        <v>0</v>
      </c>
      <c r="AX245" s="41">
        <f t="shared" ref="AX245:AX246" si="179">AW245*1.12</f>
        <v>0</v>
      </c>
      <c r="AY245" s="9" t="s">
        <v>129</v>
      </c>
      <c r="AZ245" s="1" t="s">
        <v>318</v>
      </c>
      <c r="BA245" s="1" t="s">
        <v>319</v>
      </c>
      <c r="BB245" s="5"/>
      <c r="BC245" s="5"/>
      <c r="BD245" s="5"/>
      <c r="BE245" s="5"/>
      <c r="BF245" s="5"/>
      <c r="BG245" s="5"/>
      <c r="BH245" s="5"/>
      <c r="BI245" s="5"/>
      <c r="BJ245" s="167"/>
      <c r="BK245" s="27"/>
    </row>
    <row r="246" spans="1:63" s="165" customFormat="1" ht="12.95" customHeight="1" x14ac:dyDescent="0.25">
      <c r="A246" s="15" t="s">
        <v>133</v>
      </c>
      <c r="B246" s="15" t="s">
        <v>218</v>
      </c>
      <c r="C246" s="175" t="s">
        <v>392</v>
      </c>
      <c r="D246" s="176"/>
      <c r="E246" s="4" t="s">
        <v>314</v>
      </c>
      <c r="F246" s="22" t="s">
        <v>315</v>
      </c>
      <c r="G246" s="22" t="s">
        <v>316</v>
      </c>
      <c r="H246" s="22" t="s">
        <v>317</v>
      </c>
      <c r="I246" s="23" t="s">
        <v>120</v>
      </c>
      <c r="J246" s="23"/>
      <c r="K246" s="23"/>
      <c r="L246" s="22">
        <v>100</v>
      </c>
      <c r="M246" s="5">
        <v>230000000</v>
      </c>
      <c r="N246" s="5" t="s">
        <v>137</v>
      </c>
      <c r="O246" s="1" t="s">
        <v>126</v>
      </c>
      <c r="P246" s="23" t="s">
        <v>125</v>
      </c>
      <c r="Q246" s="24">
        <v>230000000</v>
      </c>
      <c r="R246" s="25" t="s">
        <v>145</v>
      </c>
      <c r="S246" s="25"/>
      <c r="T246" s="23" t="s">
        <v>127</v>
      </c>
      <c r="U246" s="5"/>
      <c r="V246" s="23"/>
      <c r="W246" s="23">
        <v>0</v>
      </c>
      <c r="X246" s="23">
        <v>100</v>
      </c>
      <c r="Y246" s="23">
        <v>0</v>
      </c>
      <c r="Z246" s="39"/>
      <c r="AA246" s="5" t="s">
        <v>138</v>
      </c>
      <c r="AB246" s="26"/>
      <c r="AC246" s="26"/>
      <c r="AD246" s="26">
        <v>161644870</v>
      </c>
      <c r="AE246" s="18">
        <f t="shared" ref="AE246:AE247" si="180">AD246*1.12</f>
        <v>181042254.40000001</v>
      </c>
      <c r="AF246" s="26"/>
      <c r="AG246" s="26"/>
      <c r="AH246" s="26">
        <v>214564730.00000018</v>
      </c>
      <c r="AI246" s="18">
        <f t="shared" ref="AI246:AI247" si="181">AH246*1.12</f>
        <v>240312497.60000023</v>
      </c>
      <c r="AJ246" s="19"/>
      <c r="AK246" s="19"/>
      <c r="AL246" s="19">
        <v>214564730.00000018</v>
      </c>
      <c r="AM246" s="18">
        <f t="shared" ref="AM246:AM247" si="182">AL246*1.12</f>
        <v>240312497.60000023</v>
      </c>
      <c r="AN246" s="19">
        <v>0</v>
      </c>
      <c r="AO246" s="19">
        <v>0</v>
      </c>
      <c r="AP246" s="19">
        <v>0</v>
      </c>
      <c r="AQ246" s="19">
        <v>0</v>
      </c>
      <c r="AR246" s="19">
        <v>0</v>
      </c>
      <c r="AS246" s="19">
        <v>0</v>
      </c>
      <c r="AT246" s="19">
        <v>0</v>
      </c>
      <c r="AU246" s="19">
        <v>0</v>
      </c>
      <c r="AV246" s="64"/>
      <c r="AW246" s="41">
        <v>0</v>
      </c>
      <c r="AX246" s="41">
        <f t="shared" si="179"/>
        <v>0</v>
      </c>
      <c r="AY246" s="9" t="s">
        <v>129</v>
      </c>
      <c r="AZ246" s="1" t="s">
        <v>318</v>
      </c>
      <c r="BA246" s="1" t="s">
        <v>319</v>
      </c>
      <c r="BB246" s="5"/>
      <c r="BC246" s="5"/>
      <c r="BD246" s="5"/>
      <c r="BE246" s="5"/>
      <c r="BF246" s="5"/>
      <c r="BG246" s="5"/>
      <c r="BH246" s="5"/>
      <c r="BI246" s="5"/>
      <c r="BJ246" s="167"/>
      <c r="BK246" s="27" t="s">
        <v>388</v>
      </c>
    </row>
    <row r="247" spans="1:63" s="165" customFormat="1" ht="12.95" customHeight="1" x14ac:dyDescent="0.25">
      <c r="A247" s="15" t="s">
        <v>133</v>
      </c>
      <c r="B247" s="15" t="s">
        <v>218</v>
      </c>
      <c r="C247" s="175" t="s">
        <v>539</v>
      </c>
      <c r="D247" s="177"/>
      <c r="E247" s="4" t="s">
        <v>314</v>
      </c>
      <c r="F247" s="22" t="s">
        <v>315</v>
      </c>
      <c r="G247" s="22" t="s">
        <v>316</v>
      </c>
      <c r="H247" s="22" t="s">
        <v>317</v>
      </c>
      <c r="I247" s="23" t="s">
        <v>120</v>
      </c>
      <c r="J247" s="23"/>
      <c r="K247" s="23"/>
      <c r="L247" s="22">
        <v>100</v>
      </c>
      <c r="M247" s="5">
        <v>230000000</v>
      </c>
      <c r="N247" s="5" t="s">
        <v>137</v>
      </c>
      <c r="O247" s="1" t="s">
        <v>166</v>
      </c>
      <c r="P247" s="23" t="s">
        <v>125</v>
      </c>
      <c r="Q247" s="24">
        <v>230000000</v>
      </c>
      <c r="R247" s="25" t="s">
        <v>145</v>
      </c>
      <c r="S247" s="25"/>
      <c r="T247" s="23" t="s">
        <v>127</v>
      </c>
      <c r="U247" s="5"/>
      <c r="V247" s="23"/>
      <c r="W247" s="23">
        <v>0</v>
      </c>
      <c r="X247" s="23">
        <v>100</v>
      </c>
      <c r="Y247" s="23">
        <v>0</v>
      </c>
      <c r="Z247" s="39"/>
      <c r="AA247" s="5" t="s">
        <v>138</v>
      </c>
      <c r="AB247" s="26"/>
      <c r="AC247" s="26"/>
      <c r="AD247" s="26">
        <v>161644870</v>
      </c>
      <c r="AE247" s="18">
        <f t="shared" si="180"/>
        <v>181042254.40000001</v>
      </c>
      <c r="AF247" s="26"/>
      <c r="AG247" s="26"/>
      <c r="AH247" s="26">
        <v>214564730.00000018</v>
      </c>
      <c r="AI247" s="18">
        <f t="shared" si="181"/>
        <v>240312497.60000023</v>
      </c>
      <c r="AJ247" s="19"/>
      <c r="AK247" s="19"/>
      <c r="AL247" s="19">
        <v>214564730.00000018</v>
      </c>
      <c r="AM247" s="18">
        <f t="shared" si="182"/>
        <v>240312497.60000023</v>
      </c>
      <c r="AN247" s="19"/>
      <c r="AO247" s="19"/>
      <c r="AP247" s="19"/>
      <c r="AQ247" s="19"/>
      <c r="AR247" s="19"/>
      <c r="AS247" s="19"/>
      <c r="AT247" s="19"/>
      <c r="AU247" s="19"/>
      <c r="AV247" s="64"/>
      <c r="AW247" s="41">
        <f t="shared" si="151"/>
        <v>590774330.00000036</v>
      </c>
      <c r="AX247" s="41">
        <f t="shared" si="152"/>
        <v>661667249.6000005</v>
      </c>
      <c r="AY247" s="9" t="s">
        <v>129</v>
      </c>
      <c r="AZ247" s="1" t="s">
        <v>318</v>
      </c>
      <c r="BA247" s="1" t="s">
        <v>319</v>
      </c>
      <c r="BB247" s="5"/>
      <c r="BC247" s="5"/>
      <c r="BD247" s="5"/>
      <c r="BE247" s="5"/>
      <c r="BF247" s="5"/>
      <c r="BG247" s="5"/>
      <c r="BH247" s="5"/>
      <c r="BI247" s="5"/>
      <c r="BJ247" s="167"/>
      <c r="BK247" s="27">
        <v>14</v>
      </c>
    </row>
    <row r="248" spans="1:63" s="165" customFormat="1" ht="12.95" customHeight="1" x14ac:dyDescent="0.25">
      <c r="A248" s="15" t="s">
        <v>133</v>
      </c>
      <c r="B248" s="15" t="s">
        <v>218</v>
      </c>
      <c r="C248" s="174" t="s">
        <v>320</v>
      </c>
      <c r="D248" s="174"/>
      <c r="E248" s="174" t="s">
        <v>321</v>
      </c>
      <c r="F248" s="22" t="s">
        <v>315</v>
      </c>
      <c r="G248" s="22" t="s">
        <v>316</v>
      </c>
      <c r="H248" s="22" t="s">
        <v>317</v>
      </c>
      <c r="I248" s="23" t="s">
        <v>120</v>
      </c>
      <c r="J248" s="23"/>
      <c r="K248" s="23"/>
      <c r="L248" s="22">
        <v>100</v>
      </c>
      <c r="M248" s="5">
        <v>230000000</v>
      </c>
      <c r="N248" s="5" t="s">
        <v>137</v>
      </c>
      <c r="O248" s="5" t="s">
        <v>239</v>
      </c>
      <c r="P248" s="23" t="s">
        <v>125</v>
      </c>
      <c r="Q248" s="24">
        <v>230000000</v>
      </c>
      <c r="R248" s="25" t="s">
        <v>257</v>
      </c>
      <c r="S248" s="25"/>
      <c r="T248" s="23"/>
      <c r="U248" s="5" t="s">
        <v>126</v>
      </c>
      <c r="V248" s="23" t="s">
        <v>127</v>
      </c>
      <c r="W248" s="23">
        <v>0</v>
      </c>
      <c r="X248" s="23">
        <v>100</v>
      </c>
      <c r="Y248" s="23">
        <v>0</v>
      </c>
      <c r="Z248" s="39"/>
      <c r="AA248" s="5" t="s">
        <v>138</v>
      </c>
      <c r="AB248" s="26"/>
      <c r="AC248" s="26"/>
      <c r="AD248" s="26">
        <v>351351750</v>
      </c>
      <c r="AE248" s="26">
        <v>393513960.00000006</v>
      </c>
      <c r="AF248" s="26"/>
      <c r="AG248" s="26"/>
      <c r="AH248" s="26">
        <v>351351750</v>
      </c>
      <c r="AI248" s="26">
        <v>393513960.00000006</v>
      </c>
      <c r="AJ248" s="19"/>
      <c r="AK248" s="19"/>
      <c r="AL248" s="19">
        <v>351351750</v>
      </c>
      <c r="AM248" s="19">
        <v>393513960.00000006</v>
      </c>
      <c r="AN248" s="19">
        <v>0</v>
      </c>
      <c r="AO248" s="19">
        <v>0</v>
      </c>
      <c r="AP248" s="19">
        <v>0</v>
      </c>
      <c r="AQ248" s="19">
        <v>0</v>
      </c>
      <c r="AR248" s="19">
        <v>0</v>
      </c>
      <c r="AS248" s="19">
        <v>0</v>
      </c>
      <c r="AT248" s="19">
        <v>0</v>
      </c>
      <c r="AU248" s="19">
        <v>0</v>
      </c>
      <c r="AV248" s="41"/>
      <c r="AW248" s="41">
        <v>0</v>
      </c>
      <c r="AX248" s="41">
        <f t="shared" ref="AX248:AX249" si="183">AW248*1.12</f>
        <v>0</v>
      </c>
      <c r="AY248" s="9" t="s">
        <v>129</v>
      </c>
      <c r="AZ248" s="1" t="s">
        <v>322</v>
      </c>
      <c r="BA248" s="1" t="s">
        <v>323</v>
      </c>
      <c r="BB248" s="5"/>
      <c r="BC248" s="5"/>
      <c r="BD248" s="5"/>
      <c r="BE248" s="5"/>
      <c r="BF248" s="5"/>
      <c r="BG248" s="5"/>
      <c r="BH248" s="5"/>
      <c r="BI248" s="5"/>
      <c r="BJ248" s="167"/>
      <c r="BK248" s="27"/>
    </row>
    <row r="249" spans="1:63" s="165" customFormat="1" ht="12.95" customHeight="1" x14ac:dyDescent="0.25">
      <c r="A249" s="15" t="s">
        <v>133</v>
      </c>
      <c r="B249" s="15" t="s">
        <v>218</v>
      </c>
      <c r="C249" s="175" t="s">
        <v>393</v>
      </c>
      <c r="D249" s="176"/>
      <c r="E249" s="4" t="s">
        <v>321</v>
      </c>
      <c r="F249" s="22" t="s">
        <v>315</v>
      </c>
      <c r="G249" s="22" t="s">
        <v>316</v>
      </c>
      <c r="H249" s="22" t="s">
        <v>317</v>
      </c>
      <c r="I249" s="23" t="s">
        <v>120</v>
      </c>
      <c r="J249" s="23"/>
      <c r="K249" s="23"/>
      <c r="L249" s="22">
        <v>100</v>
      </c>
      <c r="M249" s="5">
        <v>230000000</v>
      </c>
      <c r="N249" s="5" t="s">
        <v>137</v>
      </c>
      <c r="O249" s="1" t="s">
        <v>126</v>
      </c>
      <c r="P249" s="23" t="s">
        <v>125</v>
      </c>
      <c r="Q249" s="24">
        <v>230000000</v>
      </c>
      <c r="R249" s="25" t="s">
        <v>257</v>
      </c>
      <c r="S249" s="25"/>
      <c r="T249" s="23" t="s">
        <v>127</v>
      </c>
      <c r="U249" s="5"/>
      <c r="V249" s="23"/>
      <c r="W249" s="23">
        <v>0</v>
      </c>
      <c r="X249" s="23">
        <v>100</v>
      </c>
      <c r="Y249" s="23">
        <v>0</v>
      </c>
      <c r="Z249" s="39"/>
      <c r="AA249" s="5" t="s">
        <v>138</v>
      </c>
      <c r="AB249" s="26"/>
      <c r="AC249" s="26"/>
      <c r="AD249" s="26">
        <v>266160350</v>
      </c>
      <c r="AE249" s="18">
        <f t="shared" ref="AE249:AE250" si="184">AD249*1.12</f>
        <v>298099592</v>
      </c>
      <c r="AF249" s="26"/>
      <c r="AG249" s="26"/>
      <c r="AH249" s="26">
        <v>351351750</v>
      </c>
      <c r="AI249" s="18">
        <f t="shared" ref="AI249:AI250" si="185">AH249*1.12</f>
        <v>393513960.00000006</v>
      </c>
      <c r="AJ249" s="19"/>
      <c r="AK249" s="19"/>
      <c r="AL249" s="19">
        <v>351351750</v>
      </c>
      <c r="AM249" s="18">
        <f t="shared" ref="AM249:AM250" si="186">AL249*1.12</f>
        <v>393513960.00000006</v>
      </c>
      <c r="AN249" s="19">
        <v>0</v>
      </c>
      <c r="AO249" s="19">
        <v>0</v>
      </c>
      <c r="AP249" s="19">
        <v>0</v>
      </c>
      <c r="AQ249" s="19">
        <v>0</v>
      </c>
      <c r="AR249" s="19">
        <v>0</v>
      </c>
      <c r="AS249" s="19">
        <v>0</v>
      </c>
      <c r="AT249" s="19">
        <v>0</v>
      </c>
      <c r="AU249" s="19">
        <v>0</v>
      </c>
      <c r="AV249" s="64"/>
      <c r="AW249" s="41">
        <v>0</v>
      </c>
      <c r="AX249" s="41">
        <f t="shared" si="183"/>
        <v>0</v>
      </c>
      <c r="AY249" s="9" t="s">
        <v>129</v>
      </c>
      <c r="AZ249" s="1" t="s">
        <v>322</v>
      </c>
      <c r="BA249" s="1" t="s">
        <v>323</v>
      </c>
      <c r="BB249" s="5"/>
      <c r="BC249" s="5"/>
      <c r="BD249" s="5"/>
      <c r="BE249" s="5"/>
      <c r="BF249" s="5"/>
      <c r="BG249" s="5"/>
      <c r="BH249" s="5"/>
      <c r="BI249" s="5"/>
      <c r="BJ249" s="167"/>
      <c r="BK249" s="27" t="s">
        <v>388</v>
      </c>
    </row>
    <row r="250" spans="1:63" s="165" customFormat="1" ht="12.95" customHeight="1" x14ac:dyDescent="0.25">
      <c r="A250" s="15" t="s">
        <v>133</v>
      </c>
      <c r="B250" s="15" t="s">
        <v>218</v>
      </c>
      <c r="C250" s="175" t="s">
        <v>540</v>
      </c>
      <c r="D250" s="177"/>
      <c r="E250" s="4" t="s">
        <v>321</v>
      </c>
      <c r="F250" s="22" t="s">
        <v>315</v>
      </c>
      <c r="G250" s="22" t="s">
        <v>316</v>
      </c>
      <c r="H250" s="22" t="s">
        <v>317</v>
      </c>
      <c r="I250" s="23" t="s">
        <v>120</v>
      </c>
      <c r="J250" s="23"/>
      <c r="K250" s="23"/>
      <c r="L250" s="22">
        <v>100</v>
      </c>
      <c r="M250" s="5">
        <v>230000000</v>
      </c>
      <c r="N250" s="5" t="s">
        <v>137</v>
      </c>
      <c r="O250" s="1" t="s">
        <v>166</v>
      </c>
      <c r="P250" s="23" t="s">
        <v>125</v>
      </c>
      <c r="Q250" s="24">
        <v>230000000</v>
      </c>
      <c r="R250" s="25" t="s">
        <v>257</v>
      </c>
      <c r="S250" s="25"/>
      <c r="T250" s="23" t="s">
        <v>127</v>
      </c>
      <c r="U250" s="5"/>
      <c r="V250" s="23"/>
      <c r="W250" s="23">
        <v>0</v>
      </c>
      <c r="X250" s="23">
        <v>100</v>
      </c>
      <c r="Y250" s="23">
        <v>0</v>
      </c>
      <c r="Z250" s="39"/>
      <c r="AA250" s="5" t="s">
        <v>138</v>
      </c>
      <c r="AB250" s="26"/>
      <c r="AC250" s="26"/>
      <c r="AD250" s="26">
        <v>266160350</v>
      </c>
      <c r="AE250" s="18">
        <f t="shared" si="184"/>
        <v>298099592</v>
      </c>
      <c r="AF250" s="26"/>
      <c r="AG250" s="26"/>
      <c r="AH250" s="26">
        <v>351351750</v>
      </c>
      <c r="AI250" s="18">
        <f t="shared" si="185"/>
        <v>393513960.00000006</v>
      </c>
      <c r="AJ250" s="19"/>
      <c r="AK250" s="19"/>
      <c r="AL250" s="19">
        <v>351351750</v>
      </c>
      <c r="AM250" s="18">
        <f t="shared" si="186"/>
        <v>393513960.00000006</v>
      </c>
      <c r="AN250" s="19"/>
      <c r="AO250" s="19"/>
      <c r="AP250" s="19"/>
      <c r="AQ250" s="19"/>
      <c r="AR250" s="19"/>
      <c r="AS250" s="19"/>
      <c r="AT250" s="19"/>
      <c r="AU250" s="19"/>
      <c r="AV250" s="64"/>
      <c r="AW250" s="41">
        <f t="shared" si="151"/>
        <v>968863850</v>
      </c>
      <c r="AX250" s="41">
        <f t="shared" si="152"/>
        <v>1085127512</v>
      </c>
      <c r="AY250" s="9" t="s">
        <v>129</v>
      </c>
      <c r="AZ250" s="1" t="s">
        <v>322</v>
      </c>
      <c r="BA250" s="1" t="s">
        <v>323</v>
      </c>
      <c r="BB250" s="5"/>
      <c r="BC250" s="5"/>
      <c r="BD250" s="5"/>
      <c r="BE250" s="5"/>
      <c r="BF250" s="5"/>
      <c r="BG250" s="5"/>
      <c r="BH250" s="5"/>
      <c r="BI250" s="5"/>
      <c r="BJ250" s="167"/>
      <c r="BK250" s="27">
        <v>14</v>
      </c>
    </row>
    <row r="251" spans="1:63" s="165" customFormat="1" ht="12.95" customHeight="1" x14ac:dyDescent="0.25">
      <c r="A251" s="15" t="s">
        <v>133</v>
      </c>
      <c r="B251" s="15" t="s">
        <v>218</v>
      </c>
      <c r="C251" s="174" t="s">
        <v>297</v>
      </c>
      <c r="D251" s="174"/>
      <c r="E251" s="174" t="s">
        <v>324</v>
      </c>
      <c r="F251" s="22" t="s">
        <v>315</v>
      </c>
      <c r="G251" s="22" t="s">
        <v>316</v>
      </c>
      <c r="H251" s="22" t="s">
        <v>317</v>
      </c>
      <c r="I251" s="23" t="s">
        <v>120</v>
      </c>
      <c r="J251" s="23"/>
      <c r="K251" s="23"/>
      <c r="L251" s="22">
        <v>100</v>
      </c>
      <c r="M251" s="5">
        <v>230000000</v>
      </c>
      <c r="N251" s="5" t="s">
        <v>137</v>
      </c>
      <c r="O251" s="5" t="s">
        <v>239</v>
      </c>
      <c r="P251" s="23" t="s">
        <v>125</v>
      </c>
      <c r="Q251" s="24">
        <v>230000000</v>
      </c>
      <c r="R251" s="25" t="s">
        <v>262</v>
      </c>
      <c r="S251" s="25"/>
      <c r="T251" s="23"/>
      <c r="U251" s="5" t="s">
        <v>126</v>
      </c>
      <c r="V251" s="23" t="s">
        <v>127</v>
      </c>
      <c r="W251" s="23">
        <v>0</v>
      </c>
      <c r="X251" s="23">
        <v>100</v>
      </c>
      <c r="Y251" s="23">
        <v>0</v>
      </c>
      <c r="Z251" s="39"/>
      <c r="AA251" s="5" t="s">
        <v>138</v>
      </c>
      <c r="AB251" s="26"/>
      <c r="AC251" s="26"/>
      <c r="AD251" s="26">
        <v>219333109.99999997</v>
      </c>
      <c r="AE251" s="26">
        <v>245653083.19999999</v>
      </c>
      <c r="AF251" s="26"/>
      <c r="AG251" s="26"/>
      <c r="AH251" s="26">
        <v>219333109.99999997</v>
      </c>
      <c r="AI251" s="26">
        <v>245653083.19999999</v>
      </c>
      <c r="AJ251" s="19"/>
      <c r="AK251" s="19"/>
      <c r="AL251" s="19">
        <v>219333109.99999997</v>
      </c>
      <c r="AM251" s="19">
        <v>245653083.19999999</v>
      </c>
      <c r="AN251" s="19">
        <v>0</v>
      </c>
      <c r="AO251" s="19">
        <v>0</v>
      </c>
      <c r="AP251" s="19">
        <v>0</v>
      </c>
      <c r="AQ251" s="19">
        <v>0</v>
      </c>
      <c r="AR251" s="19">
        <v>0</v>
      </c>
      <c r="AS251" s="19">
        <v>0</v>
      </c>
      <c r="AT251" s="19">
        <v>0</v>
      </c>
      <c r="AU251" s="19">
        <v>0</v>
      </c>
      <c r="AV251" s="41"/>
      <c r="AW251" s="41">
        <v>0</v>
      </c>
      <c r="AX251" s="41">
        <f t="shared" ref="AX251:AX252" si="187">AW251*1.12</f>
        <v>0</v>
      </c>
      <c r="AY251" s="9" t="s">
        <v>129</v>
      </c>
      <c r="AZ251" s="1" t="s">
        <v>325</v>
      </c>
      <c r="BA251" s="1" t="s">
        <v>326</v>
      </c>
      <c r="BB251" s="5"/>
      <c r="BC251" s="5"/>
      <c r="BD251" s="5"/>
      <c r="BE251" s="5"/>
      <c r="BF251" s="5"/>
      <c r="BG251" s="5"/>
      <c r="BH251" s="5"/>
      <c r="BI251" s="5"/>
      <c r="BJ251" s="167"/>
      <c r="BK251" s="27"/>
    </row>
    <row r="252" spans="1:63" s="165" customFormat="1" ht="12.95" customHeight="1" x14ac:dyDescent="0.25">
      <c r="A252" s="15" t="s">
        <v>133</v>
      </c>
      <c r="B252" s="15" t="s">
        <v>218</v>
      </c>
      <c r="C252" s="175" t="s">
        <v>394</v>
      </c>
      <c r="D252" s="176"/>
      <c r="E252" s="4" t="s">
        <v>324</v>
      </c>
      <c r="F252" s="22" t="s">
        <v>315</v>
      </c>
      <c r="G252" s="22" t="s">
        <v>316</v>
      </c>
      <c r="H252" s="22" t="s">
        <v>317</v>
      </c>
      <c r="I252" s="23" t="s">
        <v>120</v>
      </c>
      <c r="J252" s="23"/>
      <c r="K252" s="23"/>
      <c r="L252" s="22">
        <v>100</v>
      </c>
      <c r="M252" s="5">
        <v>230000000</v>
      </c>
      <c r="N252" s="5" t="s">
        <v>137</v>
      </c>
      <c r="O252" s="1" t="s">
        <v>126</v>
      </c>
      <c r="P252" s="23" t="s">
        <v>125</v>
      </c>
      <c r="Q252" s="24">
        <v>230000000</v>
      </c>
      <c r="R252" s="25" t="s">
        <v>262</v>
      </c>
      <c r="S252" s="25"/>
      <c r="T252" s="23" t="s">
        <v>127</v>
      </c>
      <c r="U252" s="5"/>
      <c r="V252" s="23"/>
      <c r="W252" s="23">
        <v>0</v>
      </c>
      <c r="X252" s="23">
        <v>100</v>
      </c>
      <c r="Y252" s="23">
        <v>0</v>
      </c>
      <c r="Z252" s="39"/>
      <c r="AA252" s="5" t="s">
        <v>138</v>
      </c>
      <c r="AB252" s="26"/>
      <c r="AC252" s="26"/>
      <c r="AD252" s="26">
        <v>165437054</v>
      </c>
      <c r="AE252" s="18">
        <f t="shared" ref="AE252:AE253" si="188">AD252*1.12</f>
        <v>185289500.48000002</v>
      </c>
      <c r="AF252" s="26"/>
      <c r="AG252" s="26"/>
      <c r="AH252" s="26">
        <v>219333109.99999997</v>
      </c>
      <c r="AI252" s="18">
        <f t="shared" ref="AI252:AI253" si="189">AH252*1.12</f>
        <v>245653083.19999999</v>
      </c>
      <c r="AJ252" s="19"/>
      <c r="AK252" s="19"/>
      <c r="AL252" s="19">
        <v>219333109.99999997</v>
      </c>
      <c r="AM252" s="18">
        <f t="shared" ref="AM252:AM253" si="190">AL252*1.12</f>
        <v>245653083.19999999</v>
      </c>
      <c r="AN252" s="19">
        <v>0</v>
      </c>
      <c r="AO252" s="19">
        <v>0</v>
      </c>
      <c r="AP252" s="19">
        <v>0</v>
      </c>
      <c r="AQ252" s="19">
        <v>0</v>
      </c>
      <c r="AR252" s="19">
        <v>0</v>
      </c>
      <c r="AS252" s="19">
        <v>0</v>
      </c>
      <c r="AT252" s="19">
        <v>0</v>
      </c>
      <c r="AU252" s="19">
        <v>0</v>
      </c>
      <c r="AV252" s="64"/>
      <c r="AW252" s="41">
        <v>0</v>
      </c>
      <c r="AX252" s="41">
        <f t="shared" si="187"/>
        <v>0</v>
      </c>
      <c r="AY252" s="9" t="s">
        <v>129</v>
      </c>
      <c r="AZ252" s="1" t="s">
        <v>325</v>
      </c>
      <c r="BA252" s="1" t="s">
        <v>326</v>
      </c>
      <c r="BB252" s="5"/>
      <c r="BC252" s="5"/>
      <c r="BD252" s="5"/>
      <c r="BE252" s="5"/>
      <c r="BF252" s="5"/>
      <c r="BG252" s="5"/>
      <c r="BH252" s="5"/>
      <c r="BI252" s="5"/>
      <c r="BJ252" s="167"/>
      <c r="BK252" s="27" t="s">
        <v>388</v>
      </c>
    </row>
    <row r="253" spans="1:63" s="165" customFormat="1" ht="12.95" customHeight="1" x14ac:dyDescent="0.25">
      <c r="A253" s="15" t="s">
        <v>133</v>
      </c>
      <c r="B253" s="15" t="s">
        <v>218</v>
      </c>
      <c r="C253" s="175" t="s">
        <v>541</v>
      </c>
      <c r="D253" s="177"/>
      <c r="E253" s="4" t="s">
        <v>324</v>
      </c>
      <c r="F253" s="22" t="s">
        <v>315</v>
      </c>
      <c r="G253" s="22" t="s">
        <v>316</v>
      </c>
      <c r="H253" s="22" t="s">
        <v>317</v>
      </c>
      <c r="I253" s="23" t="s">
        <v>120</v>
      </c>
      <c r="J253" s="23"/>
      <c r="K253" s="23"/>
      <c r="L253" s="22">
        <v>100</v>
      </c>
      <c r="M253" s="5">
        <v>230000000</v>
      </c>
      <c r="N253" s="5" t="s">
        <v>137</v>
      </c>
      <c r="O253" s="1" t="s">
        <v>166</v>
      </c>
      <c r="P253" s="23" t="s">
        <v>125</v>
      </c>
      <c r="Q253" s="24">
        <v>230000000</v>
      </c>
      <c r="R253" s="25" t="s">
        <v>262</v>
      </c>
      <c r="S253" s="25"/>
      <c r="T253" s="23" t="s">
        <v>127</v>
      </c>
      <c r="U253" s="5"/>
      <c r="V253" s="23"/>
      <c r="W253" s="23">
        <v>0</v>
      </c>
      <c r="X253" s="23">
        <v>100</v>
      </c>
      <c r="Y253" s="23">
        <v>0</v>
      </c>
      <c r="Z253" s="39"/>
      <c r="AA253" s="5" t="s">
        <v>138</v>
      </c>
      <c r="AB253" s="26"/>
      <c r="AC253" s="26"/>
      <c r="AD253" s="26">
        <v>165437054</v>
      </c>
      <c r="AE253" s="18">
        <f t="shared" si="188"/>
        <v>185289500.48000002</v>
      </c>
      <c r="AF253" s="26"/>
      <c r="AG253" s="26"/>
      <c r="AH253" s="26">
        <v>219333109.99999997</v>
      </c>
      <c r="AI253" s="18">
        <f t="shared" si="189"/>
        <v>245653083.19999999</v>
      </c>
      <c r="AJ253" s="19"/>
      <c r="AK253" s="19"/>
      <c r="AL253" s="19">
        <v>219333109.99999997</v>
      </c>
      <c r="AM253" s="18">
        <f t="shared" si="190"/>
        <v>245653083.19999999</v>
      </c>
      <c r="AN253" s="19"/>
      <c r="AO253" s="19"/>
      <c r="AP253" s="19"/>
      <c r="AQ253" s="19"/>
      <c r="AR253" s="19"/>
      <c r="AS253" s="19"/>
      <c r="AT253" s="19"/>
      <c r="AU253" s="19"/>
      <c r="AV253" s="64"/>
      <c r="AW253" s="41">
        <f t="shared" si="151"/>
        <v>604103274</v>
      </c>
      <c r="AX253" s="41">
        <f t="shared" si="152"/>
        <v>676595666.88000011</v>
      </c>
      <c r="AY253" s="9" t="s">
        <v>129</v>
      </c>
      <c r="AZ253" s="1" t="s">
        <v>325</v>
      </c>
      <c r="BA253" s="1" t="s">
        <v>326</v>
      </c>
      <c r="BB253" s="5"/>
      <c r="BC253" s="5"/>
      <c r="BD253" s="5"/>
      <c r="BE253" s="5"/>
      <c r="BF253" s="5"/>
      <c r="BG253" s="5"/>
      <c r="BH253" s="5"/>
      <c r="BI253" s="5"/>
      <c r="BJ253" s="167"/>
      <c r="BK253" s="27">
        <v>14</v>
      </c>
    </row>
    <row r="254" spans="1:63" s="165" customFormat="1" ht="12.95" customHeight="1" x14ac:dyDescent="0.25">
      <c r="A254" s="15" t="s">
        <v>133</v>
      </c>
      <c r="B254" s="15" t="s">
        <v>218</v>
      </c>
      <c r="C254" s="174" t="s">
        <v>327</v>
      </c>
      <c r="D254" s="174"/>
      <c r="E254" s="174" t="s">
        <v>328</v>
      </c>
      <c r="F254" s="22" t="s">
        <v>315</v>
      </c>
      <c r="G254" s="22" t="s">
        <v>316</v>
      </c>
      <c r="H254" s="22" t="s">
        <v>317</v>
      </c>
      <c r="I254" s="23" t="s">
        <v>120</v>
      </c>
      <c r="J254" s="23"/>
      <c r="K254" s="23"/>
      <c r="L254" s="22">
        <v>100</v>
      </c>
      <c r="M254" s="5">
        <v>230000000</v>
      </c>
      <c r="N254" s="5" t="s">
        <v>137</v>
      </c>
      <c r="O254" s="5" t="s">
        <v>239</v>
      </c>
      <c r="P254" s="23" t="s">
        <v>125</v>
      </c>
      <c r="Q254" s="24">
        <v>230000000</v>
      </c>
      <c r="R254" s="25" t="s">
        <v>266</v>
      </c>
      <c r="S254" s="25"/>
      <c r="T254" s="23"/>
      <c r="U254" s="5" t="s">
        <v>126</v>
      </c>
      <c r="V254" s="23" t="s">
        <v>127</v>
      </c>
      <c r="W254" s="23">
        <v>0</v>
      </c>
      <c r="X254" s="23">
        <v>100</v>
      </c>
      <c r="Y254" s="23">
        <v>0</v>
      </c>
      <c r="Z254" s="39"/>
      <c r="AA254" s="5" t="s">
        <v>138</v>
      </c>
      <c r="AB254" s="26"/>
      <c r="AC254" s="26"/>
      <c r="AD254" s="26">
        <v>262048700</v>
      </c>
      <c r="AE254" s="26">
        <v>293494544</v>
      </c>
      <c r="AF254" s="26"/>
      <c r="AG254" s="26"/>
      <c r="AH254" s="26">
        <v>262048700</v>
      </c>
      <c r="AI254" s="26">
        <v>293494544</v>
      </c>
      <c r="AJ254" s="19"/>
      <c r="AK254" s="19"/>
      <c r="AL254" s="19">
        <v>262048700</v>
      </c>
      <c r="AM254" s="19">
        <v>293494544</v>
      </c>
      <c r="AN254" s="19">
        <v>0</v>
      </c>
      <c r="AO254" s="19">
        <v>0</v>
      </c>
      <c r="AP254" s="19">
        <v>0</v>
      </c>
      <c r="AQ254" s="19">
        <v>0</v>
      </c>
      <c r="AR254" s="19">
        <v>0</v>
      </c>
      <c r="AS254" s="19">
        <v>0</v>
      </c>
      <c r="AT254" s="19">
        <v>0</v>
      </c>
      <c r="AU254" s="19">
        <v>0</v>
      </c>
      <c r="AV254" s="41"/>
      <c r="AW254" s="41">
        <v>0</v>
      </c>
      <c r="AX254" s="41">
        <f t="shared" ref="AX254:AX255" si="191">AW254*1.12</f>
        <v>0</v>
      </c>
      <c r="AY254" s="9" t="s">
        <v>129</v>
      </c>
      <c r="AZ254" s="1" t="s">
        <v>329</v>
      </c>
      <c r="BA254" s="1" t="s">
        <v>330</v>
      </c>
      <c r="BB254" s="5"/>
      <c r="BC254" s="5"/>
      <c r="BD254" s="5"/>
      <c r="BE254" s="5"/>
      <c r="BF254" s="5"/>
      <c r="BG254" s="5"/>
      <c r="BH254" s="5"/>
      <c r="BI254" s="5"/>
      <c r="BJ254" s="167"/>
      <c r="BK254" s="27"/>
    </row>
    <row r="255" spans="1:63" s="165" customFormat="1" ht="12.95" customHeight="1" x14ac:dyDescent="0.25">
      <c r="A255" s="15" t="s">
        <v>133</v>
      </c>
      <c r="B255" s="15" t="s">
        <v>218</v>
      </c>
      <c r="C255" s="175" t="s">
        <v>395</v>
      </c>
      <c r="D255" s="176"/>
      <c r="E255" s="4" t="s">
        <v>328</v>
      </c>
      <c r="F255" s="22" t="s">
        <v>315</v>
      </c>
      <c r="G255" s="22" t="s">
        <v>316</v>
      </c>
      <c r="H255" s="22" t="s">
        <v>317</v>
      </c>
      <c r="I255" s="23" t="s">
        <v>120</v>
      </c>
      <c r="J255" s="23"/>
      <c r="K255" s="23"/>
      <c r="L255" s="22">
        <v>100</v>
      </c>
      <c r="M255" s="5">
        <v>230000000</v>
      </c>
      <c r="N255" s="5" t="s">
        <v>137</v>
      </c>
      <c r="O255" s="1" t="s">
        <v>126</v>
      </c>
      <c r="P255" s="23" t="s">
        <v>125</v>
      </c>
      <c r="Q255" s="24">
        <v>230000000</v>
      </c>
      <c r="R255" s="25" t="s">
        <v>266</v>
      </c>
      <c r="S255" s="25"/>
      <c r="T255" s="23" t="s">
        <v>127</v>
      </c>
      <c r="U255" s="5"/>
      <c r="V255" s="23"/>
      <c r="W255" s="23">
        <v>0</v>
      </c>
      <c r="X255" s="23">
        <v>100</v>
      </c>
      <c r="Y255" s="23">
        <v>0</v>
      </c>
      <c r="Z255" s="39"/>
      <c r="AA255" s="5" t="s">
        <v>138</v>
      </c>
      <c r="AB255" s="26"/>
      <c r="AC255" s="26"/>
      <c r="AD255" s="26">
        <v>204374300</v>
      </c>
      <c r="AE255" s="18">
        <f t="shared" ref="AE255:AE256" si="192">AD255*1.12</f>
        <v>228899216.00000003</v>
      </c>
      <c r="AF255" s="26"/>
      <c r="AG255" s="26"/>
      <c r="AH255" s="26">
        <v>262048700</v>
      </c>
      <c r="AI255" s="18">
        <f t="shared" ref="AI255:AI256" si="193">AH255*1.12</f>
        <v>293494544</v>
      </c>
      <c r="AJ255" s="19"/>
      <c r="AK255" s="19"/>
      <c r="AL255" s="19">
        <v>262048700</v>
      </c>
      <c r="AM255" s="18">
        <f t="shared" ref="AM255:AM256" si="194">AL255*1.12</f>
        <v>293494544</v>
      </c>
      <c r="AN255" s="19">
        <v>0</v>
      </c>
      <c r="AO255" s="19">
        <v>0</v>
      </c>
      <c r="AP255" s="19">
        <v>0</v>
      </c>
      <c r="AQ255" s="19">
        <v>0</v>
      </c>
      <c r="AR255" s="19">
        <v>0</v>
      </c>
      <c r="AS255" s="19">
        <v>0</v>
      </c>
      <c r="AT255" s="19">
        <v>0</v>
      </c>
      <c r="AU255" s="19">
        <v>0</v>
      </c>
      <c r="AV255" s="64"/>
      <c r="AW255" s="41">
        <v>0</v>
      </c>
      <c r="AX255" s="41">
        <f t="shared" si="191"/>
        <v>0</v>
      </c>
      <c r="AY255" s="9" t="s">
        <v>129</v>
      </c>
      <c r="AZ255" s="1" t="s">
        <v>329</v>
      </c>
      <c r="BA255" s="1" t="s">
        <v>330</v>
      </c>
      <c r="BB255" s="5"/>
      <c r="BC255" s="5"/>
      <c r="BD255" s="5"/>
      <c r="BE255" s="5"/>
      <c r="BF255" s="5"/>
      <c r="BG255" s="5"/>
      <c r="BH255" s="5"/>
      <c r="BI255" s="5"/>
      <c r="BJ255" s="167"/>
      <c r="BK255" s="27" t="s">
        <v>388</v>
      </c>
    </row>
    <row r="256" spans="1:63" s="165" customFormat="1" ht="12.95" customHeight="1" x14ac:dyDescent="0.25">
      <c r="A256" s="15" t="s">
        <v>133</v>
      </c>
      <c r="B256" s="15" t="s">
        <v>218</v>
      </c>
      <c r="C256" s="175" t="s">
        <v>542</v>
      </c>
      <c r="D256" s="177"/>
      <c r="E256" s="4" t="s">
        <v>328</v>
      </c>
      <c r="F256" s="22" t="s">
        <v>315</v>
      </c>
      <c r="G256" s="22" t="s">
        <v>316</v>
      </c>
      <c r="H256" s="22" t="s">
        <v>317</v>
      </c>
      <c r="I256" s="23" t="s">
        <v>120</v>
      </c>
      <c r="J256" s="23"/>
      <c r="K256" s="23"/>
      <c r="L256" s="22">
        <v>100</v>
      </c>
      <c r="M256" s="5">
        <v>230000000</v>
      </c>
      <c r="N256" s="5" t="s">
        <v>137</v>
      </c>
      <c r="O256" s="1" t="s">
        <v>166</v>
      </c>
      <c r="P256" s="23" t="s">
        <v>125</v>
      </c>
      <c r="Q256" s="24">
        <v>230000000</v>
      </c>
      <c r="R256" s="25" t="s">
        <v>266</v>
      </c>
      <c r="S256" s="25"/>
      <c r="T256" s="23" t="s">
        <v>127</v>
      </c>
      <c r="U256" s="5"/>
      <c r="V256" s="23"/>
      <c r="W256" s="23">
        <v>0</v>
      </c>
      <c r="X256" s="23">
        <v>100</v>
      </c>
      <c r="Y256" s="23">
        <v>0</v>
      </c>
      <c r="Z256" s="39"/>
      <c r="AA256" s="5" t="s">
        <v>138</v>
      </c>
      <c r="AB256" s="26"/>
      <c r="AC256" s="26"/>
      <c r="AD256" s="26">
        <v>204374300</v>
      </c>
      <c r="AE256" s="18">
        <f t="shared" si="192"/>
        <v>228899216.00000003</v>
      </c>
      <c r="AF256" s="26"/>
      <c r="AG256" s="26"/>
      <c r="AH256" s="26">
        <v>262048700</v>
      </c>
      <c r="AI256" s="18">
        <f t="shared" si="193"/>
        <v>293494544</v>
      </c>
      <c r="AJ256" s="19"/>
      <c r="AK256" s="19"/>
      <c r="AL256" s="19">
        <v>262048700</v>
      </c>
      <c r="AM256" s="18">
        <f t="shared" si="194"/>
        <v>293494544</v>
      </c>
      <c r="AN256" s="19"/>
      <c r="AO256" s="19"/>
      <c r="AP256" s="19"/>
      <c r="AQ256" s="19"/>
      <c r="AR256" s="19"/>
      <c r="AS256" s="19"/>
      <c r="AT256" s="19"/>
      <c r="AU256" s="19"/>
      <c r="AV256" s="64"/>
      <c r="AW256" s="41">
        <f t="shared" si="151"/>
        <v>728471700</v>
      </c>
      <c r="AX256" s="41">
        <f t="shared" si="152"/>
        <v>815888304.00000012</v>
      </c>
      <c r="AY256" s="9" t="s">
        <v>129</v>
      </c>
      <c r="AZ256" s="1" t="s">
        <v>329</v>
      </c>
      <c r="BA256" s="1" t="s">
        <v>330</v>
      </c>
      <c r="BB256" s="5"/>
      <c r="BC256" s="5"/>
      <c r="BD256" s="5"/>
      <c r="BE256" s="5"/>
      <c r="BF256" s="5"/>
      <c r="BG256" s="5"/>
      <c r="BH256" s="5"/>
      <c r="BI256" s="5"/>
      <c r="BJ256" s="167"/>
      <c r="BK256" s="27">
        <v>14</v>
      </c>
    </row>
    <row r="257" spans="1:66" s="165" customFormat="1" ht="12.95" customHeight="1" x14ac:dyDescent="0.25">
      <c r="A257" s="15" t="s">
        <v>133</v>
      </c>
      <c r="B257" s="15" t="s">
        <v>218</v>
      </c>
      <c r="C257" s="174" t="s">
        <v>331</v>
      </c>
      <c r="D257" s="174"/>
      <c r="E257" s="174" t="s">
        <v>332</v>
      </c>
      <c r="F257" s="22" t="s">
        <v>315</v>
      </c>
      <c r="G257" s="22" t="s">
        <v>316</v>
      </c>
      <c r="H257" s="22" t="s">
        <v>317</v>
      </c>
      <c r="I257" s="23" t="s">
        <v>120</v>
      </c>
      <c r="J257" s="23"/>
      <c r="K257" s="23"/>
      <c r="L257" s="22">
        <v>100</v>
      </c>
      <c r="M257" s="5">
        <v>230000000</v>
      </c>
      <c r="N257" s="5" t="s">
        <v>137</v>
      </c>
      <c r="O257" s="5" t="s">
        <v>239</v>
      </c>
      <c r="P257" s="23" t="s">
        <v>125</v>
      </c>
      <c r="Q257" s="24">
        <v>230000000</v>
      </c>
      <c r="R257" s="25" t="s">
        <v>174</v>
      </c>
      <c r="S257" s="25"/>
      <c r="T257" s="23"/>
      <c r="U257" s="5" t="s">
        <v>126</v>
      </c>
      <c r="V257" s="23" t="s">
        <v>127</v>
      </c>
      <c r="W257" s="23">
        <v>0</v>
      </c>
      <c r="X257" s="23">
        <v>100</v>
      </c>
      <c r="Y257" s="23">
        <v>0</v>
      </c>
      <c r="Z257" s="39"/>
      <c r="AA257" s="5" t="s">
        <v>138</v>
      </c>
      <c r="AB257" s="26"/>
      <c r="AC257" s="26"/>
      <c r="AD257" s="26">
        <v>152219303.81</v>
      </c>
      <c r="AE257" s="26">
        <v>170485620.26720002</v>
      </c>
      <c r="AF257" s="26"/>
      <c r="AG257" s="26"/>
      <c r="AH257" s="26">
        <v>152219303.81</v>
      </c>
      <c r="AI257" s="26">
        <v>170485620.26720002</v>
      </c>
      <c r="AJ257" s="19"/>
      <c r="AK257" s="19"/>
      <c r="AL257" s="19">
        <v>152219303.81</v>
      </c>
      <c r="AM257" s="19">
        <v>170485620.26720002</v>
      </c>
      <c r="AN257" s="19">
        <v>0</v>
      </c>
      <c r="AO257" s="19">
        <v>0</v>
      </c>
      <c r="AP257" s="19">
        <v>0</v>
      </c>
      <c r="AQ257" s="19">
        <v>0</v>
      </c>
      <c r="AR257" s="19">
        <v>0</v>
      </c>
      <c r="AS257" s="19">
        <v>0</v>
      </c>
      <c r="AT257" s="19">
        <v>0</v>
      </c>
      <c r="AU257" s="19">
        <v>0</v>
      </c>
      <c r="AV257" s="41"/>
      <c r="AW257" s="41">
        <v>0</v>
      </c>
      <c r="AX257" s="41">
        <f t="shared" ref="AX257:AX258" si="195">AW257*1.12</f>
        <v>0</v>
      </c>
      <c r="AY257" s="9" t="s">
        <v>129</v>
      </c>
      <c r="AZ257" s="1" t="s">
        <v>333</v>
      </c>
      <c r="BA257" s="1" t="s">
        <v>334</v>
      </c>
      <c r="BB257" s="5"/>
      <c r="BC257" s="5"/>
      <c r="BD257" s="5"/>
      <c r="BE257" s="5"/>
      <c r="BF257" s="5"/>
      <c r="BG257" s="5"/>
      <c r="BH257" s="5"/>
      <c r="BI257" s="5"/>
      <c r="BJ257" s="167"/>
      <c r="BK257" s="27"/>
    </row>
    <row r="258" spans="1:66" s="165" customFormat="1" ht="12.95" customHeight="1" x14ac:dyDescent="0.25">
      <c r="A258" s="15" t="s">
        <v>133</v>
      </c>
      <c r="B258" s="15" t="s">
        <v>218</v>
      </c>
      <c r="C258" s="175" t="s">
        <v>396</v>
      </c>
      <c r="D258" s="176"/>
      <c r="E258" s="4" t="s">
        <v>332</v>
      </c>
      <c r="F258" s="22" t="s">
        <v>315</v>
      </c>
      <c r="G258" s="22" t="s">
        <v>316</v>
      </c>
      <c r="H258" s="22" t="s">
        <v>317</v>
      </c>
      <c r="I258" s="23" t="s">
        <v>120</v>
      </c>
      <c r="J258" s="23"/>
      <c r="K258" s="23"/>
      <c r="L258" s="22">
        <v>100</v>
      </c>
      <c r="M258" s="5">
        <v>230000000</v>
      </c>
      <c r="N258" s="5" t="s">
        <v>137</v>
      </c>
      <c r="O258" s="1" t="s">
        <v>126</v>
      </c>
      <c r="P258" s="23" t="s">
        <v>125</v>
      </c>
      <c r="Q258" s="24">
        <v>230000000</v>
      </c>
      <c r="R258" s="25" t="s">
        <v>174</v>
      </c>
      <c r="S258" s="25"/>
      <c r="T258" s="23" t="s">
        <v>127</v>
      </c>
      <c r="U258" s="5"/>
      <c r="V258" s="23"/>
      <c r="W258" s="23">
        <v>0</v>
      </c>
      <c r="X258" s="23">
        <v>100</v>
      </c>
      <c r="Y258" s="23">
        <v>0</v>
      </c>
      <c r="Z258" s="39"/>
      <c r="AA258" s="5" t="s">
        <v>138</v>
      </c>
      <c r="AB258" s="26"/>
      <c r="AC258" s="26"/>
      <c r="AD258" s="26">
        <v>114743394</v>
      </c>
      <c r="AE258" s="18">
        <f t="shared" ref="AE258:AE260" si="196">AD258*1.12</f>
        <v>128512601.28000002</v>
      </c>
      <c r="AF258" s="26"/>
      <c r="AG258" s="26"/>
      <c r="AH258" s="26">
        <v>152219303.81</v>
      </c>
      <c r="AI258" s="18">
        <f t="shared" ref="AI258:AI260" si="197">AH258*1.12</f>
        <v>170485620.26720002</v>
      </c>
      <c r="AJ258" s="19"/>
      <c r="AK258" s="19"/>
      <c r="AL258" s="19">
        <v>152219303.81</v>
      </c>
      <c r="AM258" s="18">
        <f t="shared" ref="AM258:AM260" si="198">AL258*1.12</f>
        <v>170485620.26720002</v>
      </c>
      <c r="AN258" s="19">
        <v>0</v>
      </c>
      <c r="AO258" s="19">
        <v>0</v>
      </c>
      <c r="AP258" s="19">
        <v>0</v>
      </c>
      <c r="AQ258" s="19">
        <v>0</v>
      </c>
      <c r="AR258" s="19">
        <v>0</v>
      </c>
      <c r="AS258" s="19">
        <v>0</v>
      </c>
      <c r="AT258" s="19">
        <v>0</v>
      </c>
      <c r="AU258" s="19">
        <v>0</v>
      </c>
      <c r="AV258" s="64"/>
      <c r="AW258" s="41">
        <v>0</v>
      </c>
      <c r="AX258" s="41">
        <f t="shared" si="195"/>
        <v>0</v>
      </c>
      <c r="AY258" s="9" t="s">
        <v>129</v>
      </c>
      <c r="AZ258" s="1" t="s">
        <v>333</v>
      </c>
      <c r="BA258" s="1" t="s">
        <v>334</v>
      </c>
      <c r="BB258" s="5"/>
      <c r="BC258" s="5"/>
      <c r="BD258" s="5"/>
      <c r="BE258" s="5"/>
      <c r="BF258" s="5"/>
      <c r="BG258" s="5"/>
      <c r="BH258" s="5"/>
      <c r="BI258" s="5"/>
      <c r="BJ258" s="167"/>
      <c r="BK258" s="27" t="s">
        <v>388</v>
      </c>
    </row>
    <row r="259" spans="1:66" s="165" customFormat="1" ht="12.95" customHeight="1" x14ac:dyDescent="0.25">
      <c r="A259" s="15" t="s">
        <v>133</v>
      </c>
      <c r="B259" s="15" t="s">
        <v>218</v>
      </c>
      <c r="C259" s="175" t="s">
        <v>543</v>
      </c>
      <c r="D259" s="177"/>
      <c r="E259" s="4" t="s">
        <v>332</v>
      </c>
      <c r="F259" s="22" t="s">
        <v>315</v>
      </c>
      <c r="G259" s="22" t="s">
        <v>316</v>
      </c>
      <c r="H259" s="22" t="s">
        <v>317</v>
      </c>
      <c r="I259" s="23" t="s">
        <v>120</v>
      </c>
      <c r="J259" s="23"/>
      <c r="K259" s="23"/>
      <c r="L259" s="22">
        <v>100</v>
      </c>
      <c r="M259" s="5">
        <v>230000000</v>
      </c>
      <c r="N259" s="5" t="s">
        <v>137</v>
      </c>
      <c r="O259" s="1" t="s">
        <v>166</v>
      </c>
      <c r="P259" s="23" t="s">
        <v>125</v>
      </c>
      <c r="Q259" s="24">
        <v>230000000</v>
      </c>
      <c r="R259" s="25" t="s">
        <v>174</v>
      </c>
      <c r="S259" s="25"/>
      <c r="T259" s="23" t="s">
        <v>127</v>
      </c>
      <c r="U259" s="5"/>
      <c r="V259" s="23"/>
      <c r="W259" s="23">
        <v>0</v>
      </c>
      <c r="X259" s="23">
        <v>100</v>
      </c>
      <c r="Y259" s="23">
        <v>0</v>
      </c>
      <c r="Z259" s="39"/>
      <c r="AA259" s="5" t="s">
        <v>138</v>
      </c>
      <c r="AB259" s="26"/>
      <c r="AC259" s="26"/>
      <c r="AD259" s="26">
        <v>114743394</v>
      </c>
      <c r="AE259" s="18">
        <f t="shared" si="196"/>
        <v>128512601.28000002</v>
      </c>
      <c r="AF259" s="26"/>
      <c r="AG259" s="26"/>
      <c r="AH259" s="26">
        <v>152219303.81</v>
      </c>
      <c r="AI259" s="18">
        <f t="shared" si="197"/>
        <v>170485620.26720002</v>
      </c>
      <c r="AJ259" s="19"/>
      <c r="AK259" s="19"/>
      <c r="AL259" s="19">
        <v>152219303.81</v>
      </c>
      <c r="AM259" s="18">
        <f t="shared" si="198"/>
        <v>170485620.26720002</v>
      </c>
      <c r="AN259" s="19"/>
      <c r="AO259" s="19"/>
      <c r="AP259" s="19"/>
      <c r="AQ259" s="19"/>
      <c r="AR259" s="19"/>
      <c r="AS259" s="19"/>
      <c r="AT259" s="19"/>
      <c r="AU259" s="19"/>
      <c r="AV259" s="64"/>
      <c r="AW259" s="41"/>
      <c r="AX259" s="41">
        <f t="shared" si="152"/>
        <v>0</v>
      </c>
      <c r="AY259" s="9" t="s">
        <v>129</v>
      </c>
      <c r="AZ259" s="1" t="s">
        <v>333</v>
      </c>
      <c r="BA259" s="1" t="s">
        <v>334</v>
      </c>
      <c r="BB259" s="5"/>
      <c r="BC259" s="5"/>
      <c r="BD259" s="5"/>
      <c r="BE259" s="5"/>
      <c r="BF259" s="5"/>
      <c r="BG259" s="5"/>
      <c r="BH259" s="5"/>
      <c r="BI259" s="5"/>
      <c r="BJ259" s="167"/>
      <c r="BK259" s="27">
        <v>14</v>
      </c>
    </row>
    <row r="260" spans="1:66" s="165" customFormat="1" ht="12.95" customHeight="1" x14ac:dyDescent="0.25">
      <c r="A260" s="15" t="s">
        <v>133</v>
      </c>
      <c r="B260" s="15" t="s">
        <v>218</v>
      </c>
      <c r="C260" s="178" t="s">
        <v>904</v>
      </c>
      <c r="D260" s="304"/>
      <c r="E260" s="4" t="s">
        <v>332</v>
      </c>
      <c r="F260" s="22" t="s">
        <v>315</v>
      </c>
      <c r="G260" s="22" t="s">
        <v>316</v>
      </c>
      <c r="H260" s="22" t="s">
        <v>317</v>
      </c>
      <c r="I260" s="23" t="s">
        <v>120</v>
      </c>
      <c r="J260" s="23"/>
      <c r="K260" s="23"/>
      <c r="L260" s="22">
        <v>100</v>
      </c>
      <c r="M260" s="5">
        <v>230000000</v>
      </c>
      <c r="N260" s="5" t="s">
        <v>137</v>
      </c>
      <c r="O260" s="1" t="s">
        <v>854</v>
      </c>
      <c r="P260" s="23" t="s">
        <v>125</v>
      </c>
      <c r="Q260" s="24">
        <v>230000000</v>
      </c>
      <c r="R260" s="25" t="s">
        <v>174</v>
      </c>
      <c r="S260" s="25"/>
      <c r="T260" s="23" t="s">
        <v>127</v>
      </c>
      <c r="U260" s="5"/>
      <c r="V260" s="23"/>
      <c r="W260" s="23">
        <v>0</v>
      </c>
      <c r="X260" s="23">
        <v>100</v>
      </c>
      <c r="Y260" s="23">
        <v>0</v>
      </c>
      <c r="Z260" s="39"/>
      <c r="AA260" s="5" t="s">
        <v>138</v>
      </c>
      <c r="AB260" s="26"/>
      <c r="AC260" s="26"/>
      <c r="AD260" s="26">
        <v>50739768</v>
      </c>
      <c r="AE260" s="296">
        <f t="shared" si="196"/>
        <v>56828540.160000004</v>
      </c>
      <c r="AF260" s="26"/>
      <c r="AG260" s="26"/>
      <c r="AH260" s="26">
        <v>152219303.81</v>
      </c>
      <c r="AI260" s="296">
        <f t="shared" si="197"/>
        <v>170485620.26720002</v>
      </c>
      <c r="AJ260" s="19"/>
      <c r="AK260" s="19"/>
      <c r="AL260" s="19">
        <v>152219303.81</v>
      </c>
      <c r="AM260" s="18">
        <f t="shared" si="198"/>
        <v>170485620.26720002</v>
      </c>
      <c r="AN260" s="19"/>
      <c r="AO260" s="19"/>
      <c r="AP260" s="19"/>
      <c r="AQ260" s="19"/>
      <c r="AR260" s="19"/>
      <c r="AS260" s="19"/>
      <c r="AT260" s="19"/>
      <c r="AU260" s="19"/>
      <c r="AV260" s="19"/>
      <c r="AW260" s="19">
        <f>Z260+AD260+AH260+AL260+AP260</f>
        <v>355178375.62</v>
      </c>
      <c r="AX260" s="19">
        <f>AW260*1.12</f>
        <v>397799780.69440007</v>
      </c>
      <c r="AY260" s="19" t="s">
        <v>129</v>
      </c>
      <c r="AZ260" s="64" t="s">
        <v>333</v>
      </c>
      <c r="BA260" s="41" t="s">
        <v>903</v>
      </c>
      <c r="BB260" s="41"/>
      <c r="BC260" s="9"/>
      <c r="BD260" s="1"/>
      <c r="BE260" s="1"/>
      <c r="BF260" s="5"/>
      <c r="BG260" s="5"/>
      <c r="BH260" s="5"/>
      <c r="BI260" s="5"/>
      <c r="BJ260" s="5"/>
      <c r="BK260" s="167">
        <v>14</v>
      </c>
      <c r="BL260" s="38"/>
      <c r="BM260" s="38"/>
      <c r="BN260" s="38"/>
    </row>
    <row r="261" spans="1:66" s="165" customFormat="1" ht="12.95" customHeight="1" x14ac:dyDescent="0.25">
      <c r="A261" s="15" t="s">
        <v>150</v>
      </c>
      <c r="B261" s="15" t="s">
        <v>335</v>
      </c>
      <c r="C261" s="174" t="s">
        <v>256</v>
      </c>
      <c r="D261" s="174"/>
      <c r="E261" s="174" t="s">
        <v>235</v>
      </c>
      <c r="F261" s="22" t="s">
        <v>336</v>
      </c>
      <c r="G261" s="22" t="s">
        <v>337</v>
      </c>
      <c r="H261" s="22" t="s">
        <v>337</v>
      </c>
      <c r="I261" s="23" t="s">
        <v>120</v>
      </c>
      <c r="J261" s="23"/>
      <c r="K261" s="23"/>
      <c r="L261" s="22">
        <v>100</v>
      </c>
      <c r="M261" s="5" t="s">
        <v>122</v>
      </c>
      <c r="N261" s="5" t="s">
        <v>123</v>
      </c>
      <c r="O261" s="5" t="s">
        <v>199</v>
      </c>
      <c r="P261" s="23" t="s">
        <v>125</v>
      </c>
      <c r="Q261" s="24" t="s">
        <v>122</v>
      </c>
      <c r="R261" s="25" t="s">
        <v>338</v>
      </c>
      <c r="S261" s="25"/>
      <c r="T261" s="23"/>
      <c r="U261" s="5" t="s">
        <v>126</v>
      </c>
      <c r="V261" s="23" t="s">
        <v>127</v>
      </c>
      <c r="W261" s="23">
        <v>0</v>
      </c>
      <c r="X261" s="23">
        <v>100</v>
      </c>
      <c r="Y261" s="23">
        <v>0</v>
      </c>
      <c r="Z261" s="39"/>
      <c r="AA261" s="5" t="s">
        <v>138</v>
      </c>
      <c r="AB261" s="26">
        <v>1</v>
      </c>
      <c r="AC261" s="26">
        <v>67894200</v>
      </c>
      <c r="AD261" s="26">
        <v>67894200</v>
      </c>
      <c r="AE261" s="26">
        <v>76041504</v>
      </c>
      <c r="AF261" s="26">
        <v>1</v>
      </c>
      <c r="AG261" s="26">
        <v>67894200</v>
      </c>
      <c r="AH261" s="26">
        <v>67894200</v>
      </c>
      <c r="AI261" s="26">
        <v>76041504</v>
      </c>
      <c r="AJ261" s="19">
        <v>1</v>
      </c>
      <c r="AK261" s="19">
        <v>67894200</v>
      </c>
      <c r="AL261" s="19">
        <v>67894200</v>
      </c>
      <c r="AM261" s="19">
        <v>76041504</v>
      </c>
      <c r="AN261" s="19">
        <v>0</v>
      </c>
      <c r="AO261" s="19">
        <v>0</v>
      </c>
      <c r="AP261" s="19">
        <v>0</v>
      </c>
      <c r="AQ261" s="19">
        <v>0</v>
      </c>
      <c r="AR261" s="19">
        <v>0</v>
      </c>
      <c r="AS261" s="19">
        <v>0</v>
      </c>
      <c r="AT261" s="19">
        <v>0</v>
      </c>
      <c r="AU261" s="19">
        <v>0</v>
      </c>
      <c r="AV261" s="41"/>
      <c r="AW261" s="41">
        <v>0</v>
      </c>
      <c r="AX261" s="41">
        <f t="shared" si="152"/>
        <v>0</v>
      </c>
      <c r="AY261" s="6" t="s">
        <v>129</v>
      </c>
      <c r="AZ261" s="4" t="s">
        <v>339</v>
      </c>
      <c r="BA261" s="4" t="s">
        <v>340</v>
      </c>
      <c r="BB261" s="5"/>
      <c r="BC261" s="5"/>
      <c r="BD261" s="5"/>
      <c r="BE261" s="5"/>
      <c r="BF261" s="5"/>
      <c r="BG261" s="5"/>
      <c r="BH261" s="5"/>
      <c r="BI261" s="5"/>
      <c r="BJ261" s="167"/>
      <c r="BK261" s="27" t="s">
        <v>375</v>
      </c>
    </row>
    <row r="262" spans="1:66" s="165" customFormat="1" ht="12.95" customHeight="1" x14ac:dyDescent="0.25">
      <c r="A262" s="15" t="s">
        <v>150</v>
      </c>
      <c r="B262" s="15" t="s">
        <v>335</v>
      </c>
      <c r="C262" s="174" t="s">
        <v>250</v>
      </c>
      <c r="D262" s="174"/>
      <c r="E262" s="174" t="s">
        <v>341</v>
      </c>
      <c r="F262" s="22" t="s">
        <v>336</v>
      </c>
      <c r="G262" s="22" t="s">
        <v>337</v>
      </c>
      <c r="H262" s="22" t="s">
        <v>337</v>
      </c>
      <c r="I262" s="23" t="s">
        <v>120</v>
      </c>
      <c r="J262" s="23"/>
      <c r="K262" s="23"/>
      <c r="L262" s="22">
        <v>100</v>
      </c>
      <c r="M262" s="5" t="s">
        <v>122</v>
      </c>
      <c r="N262" s="5" t="s">
        <v>123</v>
      </c>
      <c r="O262" s="5" t="s">
        <v>199</v>
      </c>
      <c r="P262" s="23" t="s">
        <v>125</v>
      </c>
      <c r="Q262" s="24" t="s">
        <v>122</v>
      </c>
      <c r="R262" s="25" t="s">
        <v>338</v>
      </c>
      <c r="S262" s="25"/>
      <c r="T262" s="23"/>
      <c r="U262" s="5" t="s">
        <v>126</v>
      </c>
      <c r="V262" s="23" t="s">
        <v>127</v>
      </c>
      <c r="W262" s="23">
        <v>0</v>
      </c>
      <c r="X262" s="23">
        <v>100</v>
      </c>
      <c r="Y262" s="23">
        <v>0</v>
      </c>
      <c r="Z262" s="39"/>
      <c r="AA262" s="5" t="s">
        <v>138</v>
      </c>
      <c r="AB262" s="26">
        <v>1</v>
      </c>
      <c r="AC262" s="26">
        <v>41596500</v>
      </c>
      <c r="AD262" s="26">
        <v>41596500</v>
      </c>
      <c r="AE262" s="26">
        <v>46588080.000000007</v>
      </c>
      <c r="AF262" s="26">
        <v>1</v>
      </c>
      <c r="AG262" s="26">
        <v>41596500</v>
      </c>
      <c r="AH262" s="26">
        <v>41596500</v>
      </c>
      <c r="AI262" s="26">
        <v>46588080.000000007</v>
      </c>
      <c r="AJ262" s="19">
        <v>1</v>
      </c>
      <c r="AK262" s="19">
        <v>41596500</v>
      </c>
      <c r="AL262" s="19">
        <v>41596500</v>
      </c>
      <c r="AM262" s="19">
        <v>46588080.000000007</v>
      </c>
      <c r="AN262" s="19">
        <v>0</v>
      </c>
      <c r="AO262" s="19">
        <v>0</v>
      </c>
      <c r="AP262" s="19">
        <v>0</v>
      </c>
      <c r="AQ262" s="19">
        <v>0</v>
      </c>
      <c r="AR262" s="19">
        <v>0</v>
      </c>
      <c r="AS262" s="19">
        <v>0</v>
      </c>
      <c r="AT262" s="19">
        <v>0</v>
      </c>
      <c r="AU262" s="19">
        <v>0</v>
      </c>
      <c r="AV262" s="41"/>
      <c r="AW262" s="41">
        <v>0</v>
      </c>
      <c r="AX262" s="41">
        <f t="shared" si="152"/>
        <v>0</v>
      </c>
      <c r="AY262" s="6" t="s">
        <v>129</v>
      </c>
      <c r="AZ262" s="4" t="s">
        <v>342</v>
      </c>
      <c r="BA262" s="4" t="s">
        <v>343</v>
      </c>
      <c r="BB262" s="5"/>
      <c r="BC262" s="5"/>
      <c r="BD262" s="5"/>
      <c r="BE262" s="5"/>
      <c r="BF262" s="5"/>
      <c r="BG262" s="5"/>
      <c r="BH262" s="5"/>
      <c r="BI262" s="5"/>
      <c r="BJ262" s="167"/>
      <c r="BK262" s="27" t="s">
        <v>375</v>
      </c>
    </row>
    <row r="263" spans="1:66" s="165" customFormat="1" ht="12.95" customHeight="1" x14ac:dyDescent="0.25">
      <c r="A263" s="15" t="s">
        <v>344</v>
      </c>
      <c r="B263" s="15" t="s">
        <v>335</v>
      </c>
      <c r="C263" s="174" t="s">
        <v>261</v>
      </c>
      <c r="D263" s="174"/>
      <c r="E263" s="174" t="s">
        <v>345</v>
      </c>
      <c r="F263" s="22" t="s">
        <v>346</v>
      </c>
      <c r="G263" s="22" t="s">
        <v>347</v>
      </c>
      <c r="H263" s="22" t="s">
        <v>347</v>
      </c>
      <c r="I263" s="23" t="s">
        <v>120</v>
      </c>
      <c r="J263" s="23"/>
      <c r="K263" s="23"/>
      <c r="L263" s="22">
        <v>100</v>
      </c>
      <c r="M263" s="5" t="s">
        <v>122</v>
      </c>
      <c r="N263" s="5" t="s">
        <v>123</v>
      </c>
      <c r="O263" s="5" t="s">
        <v>199</v>
      </c>
      <c r="P263" s="23" t="s">
        <v>125</v>
      </c>
      <c r="Q263" s="24" t="s">
        <v>122</v>
      </c>
      <c r="R263" s="25" t="s">
        <v>338</v>
      </c>
      <c r="S263" s="25"/>
      <c r="T263" s="23"/>
      <c r="U263" s="5" t="s">
        <v>126</v>
      </c>
      <c r="V263" s="23" t="s">
        <v>167</v>
      </c>
      <c r="W263" s="23">
        <v>0</v>
      </c>
      <c r="X263" s="23">
        <v>100</v>
      </c>
      <c r="Y263" s="23">
        <v>0</v>
      </c>
      <c r="Z263" s="39"/>
      <c r="AA263" s="5" t="s">
        <v>138</v>
      </c>
      <c r="AB263" s="26"/>
      <c r="AC263" s="26"/>
      <c r="AD263" s="26">
        <v>94520378.149999991</v>
      </c>
      <c r="AE263" s="26">
        <v>105862823.528</v>
      </c>
      <c r="AF263" s="26"/>
      <c r="AG263" s="26"/>
      <c r="AH263" s="26">
        <v>94520378.149999991</v>
      </c>
      <c r="AI263" s="26">
        <v>105862823.528</v>
      </c>
      <c r="AJ263" s="19"/>
      <c r="AK263" s="19"/>
      <c r="AL263" s="19">
        <v>94520378.149999991</v>
      </c>
      <c r="AM263" s="19">
        <v>105862823.528</v>
      </c>
      <c r="AN263" s="19"/>
      <c r="AO263" s="19"/>
      <c r="AP263" s="19">
        <v>94520378.149999991</v>
      </c>
      <c r="AQ263" s="19">
        <v>105862823.528</v>
      </c>
      <c r="AR263" s="19"/>
      <c r="AS263" s="19"/>
      <c r="AT263" s="19">
        <v>94520378.149999991</v>
      </c>
      <c r="AU263" s="19">
        <v>105862823.528</v>
      </c>
      <c r="AV263" s="41"/>
      <c r="AW263" s="41">
        <v>0</v>
      </c>
      <c r="AX263" s="41">
        <f t="shared" si="152"/>
        <v>0</v>
      </c>
      <c r="AY263" s="5" t="s">
        <v>129</v>
      </c>
      <c r="AZ263" s="5" t="s">
        <v>348</v>
      </c>
      <c r="BA263" s="5" t="s">
        <v>349</v>
      </c>
      <c r="BB263" s="5"/>
      <c r="BC263" s="5"/>
      <c r="BD263" s="5"/>
      <c r="BE263" s="5"/>
      <c r="BF263" s="5"/>
      <c r="BG263" s="5"/>
      <c r="BH263" s="5"/>
      <c r="BI263" s="5"/>
      <c r="BJ263" s="167"/>
      <c r="BK263" s="27" t="s">
        <v>375</v>
      </c>
    </row>
    <row r="264" spans="1:66" s="165" customFormat="1" ht="12.95" customHeight="1" x14ac:dyDescent="0.25">
      <c r="A264" s="15" t="s">
        <v>116</v>
      </c>
      <c r="B264" s="15" t="s">
        <v>218</v>
      </c>
      <c r="C264" s="174" t="s">
        <v>328</v>
      </c>
      <c r="D264" s="174"/>
      <c r="E264" s="174" t="s">
        <v>350</v>
      </c>
      <c r="F264" s="22" t="s">
        <v>351</v>
      </c>
      <c r="G264" s="22" t="s">
        <v>352</v>
      </c>
      <c r="H264" s="22" t="s">
        <v>352</v>
      </c>
      <c r="I264" s="23" t="s">
        <v>120</v>
      </c>
      <c r="J264" s="23"/>
      <c r="K264" s="23"/>
      <c r="L264" s="22" t="s">
        <v>121</v>
      </c>
      <c r="M264" s="5" t="s">
        <v>122</v>
      </c>
      <c r="N264" s="5" t="s">
        <v>123</v>
      </c>
      <c r="O264" s="5" t="s">
        <v>239</v>
      </c>
      <c r="P264" s="23" t="s">
        <v>125</v>
      </c>
      <c r="Q264" s="24" t="s">
        <v>122</v>
      </c>
      <c r="R264" s="25" t="s">
        <v>338</v>
      </c>
      <c r="S264" s="25"/>
      <c r="T264" s="23"/>
      <c r="U264" s="5" t="s">
        <v>126</v>
      </c>
      <c r="V264" s="23" t="s">
        <v>127</v>
      </c>
      <c r="W264" s="23" t="s">
        <v>128</v>
      </c>
      <c r="X264" s="23" t="s">
        <v>121</v>
      </c>
      <c r="Y264" s="23" t="s">
        <v>128</v>
      </c>
      <c r="Z264" s="39"/>
      <c r="AA264" s="5" t="s">
        <v>138</v>
      </c>
      <c r="AB264" s="26">
        <v>1</v>
      </c>
      <c r="AC264" s="26">
        <v>65203234.32</v>
      </c>
      <c r="AD264" s="26">
        <v>65203234.32</v>
      </c>
      <c r="AE264" s="26">
        <v>73027622.4384</v>
      </c>
      <c r="AF264" s="26">
        <v>1</v>
      </c>
      <c r="AG264" s="26">
        <v>65203234.32</v>
      </c>
      <c r="AH264" s="26">
        <v>65203234.32</v>
      </c>
      <c r="AI264" s="26">
        <v>73027622.4384</v>
      </c>
      <c r="AJ264" s="19">
        <v>1</v>
      </c>
      <c r="AK264" s="19">
        <v>65203234.32</v>
      </c>
      <c r="AL264" s="19">
        <v>65203234.32</v>
      </c>
      <c r="AM264" s="19">
        <v>73027622.4384</v>
      </c>
      <c r="AN264" s="19">
        <v>0</v>
      </c>
      <c r="AO264" s="19">
        <v>0</v>
      </c>
      <c r="AP264" s="19">
        <v>0</v>
      </c>
      <c r="AQ264" s="19">
        <v>0</v>
      </c>
      <c r="AR264" s="19">
        <v>0</v>
      </c>
      <c r="AS264" s="19">
        <v>0</v>
      </c>
      <c r="AT264" s="19">
        <v>0</v>
      </c>
      <c r="AU264" s="19">
        <v>0</v>
      </c>
      <c r="AV264" s="41"/>
      <c r="AW264" s="41">
        <f>AD264+AH264+AL264+AP264+AT264</f>
        <v>195609702.96000001</v>
      </c>
      <c r="AX264" s="41">
        <f t="shared" si="152"/>
        <v>219082867.31520003</v>
      </c>
      <c r="AY264" s="6" t="s">
        <v>129</v>
      </c>
      <c r="AZ264" s="6" t="s">
        <v>353</v>
      </c>
      <c r="BA264" s="6" t="s">
        <v>354</v>
      </c>
      <c r="BB264" s="5"/>
      <c r="BC264" s="5"/>
      <c r="BD264" s="5"/>
      <c r="BE264" s="5"/>
      <c r="BF264" s="5"/>
      <c r="BG264" s="5"/>
      <c r="BH264" s="5"/>
      <c r="BI264" s="5"/>
      <c r="BJ264" s="167"/>
      <c r="BK264" s="27"/>
    </row>
    <row r="265" spans="1:66" s="165" customFormat="1" ht="12.95" customHeight="1" x14ac:dyDescent="0.25">
      <c r="A265" s="15" t="s">
        <v>116</v>
      </c>
      <c r="B265" s="15" t="s">
        <v>218</v>
      </c>
      <c r="C265" s="174" t="s">
        <v>324</v>
      </c>
      <c r="D265" s="174"/>
      <c r="E265" s="174" t="s">
        <v>355</v>
      </c>
      <c r="F265" s="22" t="s">
        <v>356</v>
      </c>
      <c r="G265" s="22" t="s">
        <v>357</v>
      </c>
      <c r="H265" s="22" t="s">
        <v>357</v>
      </c>
      <c r="I265" s="23" t="s">
        <v>172</v>
      </c>
      <c r="J265" s="23" t="s">
        <v>358</v>
      </c>
      <c r="K265" s="23"/>
      <c r="L265" s="22">
        <v>100</v>
      </c>
      <c r="M265" s="5" t="s">
        <v>122</v>
      </c>
      <c r="N265" s="5" t="s">
        <v>123</v>
      </c>
      <c r="O265" s="5" t="s">
        <v>124</v>
      </c>
      <c r="P265" s="23" t="s">
        <v>125</v>
      </c>
      <c r="Q265" s="24" t="s">
        <v>122</v>
      </c>
      <c r="R265" s="25" t="s">
        <v>338</v>
      </c>
      <c r="S265" s="25"/>
      <c r="T265" s="23"/>
      <c r="U265" s="5" t="s">
        <v>126</v>
      </c>
      <c r="V265" s="23" t="s">
        <v>146</v>
      </c>
      <c r="W265" s="23" t="s">
        <v>128</v>
      </c>
      <c r="X265" s="23" t="s">
        <v>121</v>
      </c>
      <c r="Y265" s="23" t="s">
        <v>128</v>
      </c>
      <c r="Z265" s="39"/>
      <c r="AA265" s="5" t="s">
        <v>138</v>
      </c>
      <c r="AB265" s="26">
        <v>1</v>
      </c>
      <c r="AC265" s="26">
        <v>33933286</v>
      </c>
      <c r="AD265" s="26">
        <v>33933286</v>
      </c>
      <c r="AE265" s="26">
        <v>38005280.32</v>
      </c>
      <c r="AF265" s="26">
        <v>1</v>
      </c>
      <c r="AG265" s="26">
        <v>33933286</v>
      </c>
      <c r="AH265" s="26">
        <v>33933286</v>
      </c>
      <c r="AI265" s="26">
        <v>38005280.32</v>
      </c>
      <c r="AJ265" s="19">
        <v>1</v>
      </c>
      <c r="AK265" s="19"/>
      <c r="AL265" s="19"/>
      <c r="AM265" s="19"/>
      <c r="AN265" s="19">
        <v>0</v>
      </c>
      <c r="AO265" s="19">
        <v>0</v>
      </c>
      <c r="AP265" s="19">
        <v>0</v>
      </c>
      <c r="AQ265" s="19">
        <v>0</v>
      </c>
      <c r="AR265" s="19">
        <v>0</v>
      </c>
      <c r="AS265" s="19">
        <v>0</v>
      </c>
      <c r="AT265" s="19">
        <v>0</v>
      </c>
      <c r="AU265" s="19">
        <v>0</v>
      </c>
      <c r="AV265" s="41"/>
      <c r="AW265" s="41">
        <f>AD265+AH265+AL265+AP265+AT265</f>
        <v>67866572</v>
      </c>
      <c r="AX265" s="41">
        <f t="shared" si="152"/>
        <v>76010560.640000001</v>
      </c>
      <c r="AY265" s="6" t="s">
        <v>129</v>
      </c>
      <c r="AZ265" s="6" t="s">
        <v>359</v>
      </c>
      <c r="BA265" s="6" t="s">
        <v>360</v>
      </c>
      <c r="BB265" s="5"/>
      <c r="BC265" s="5"/>
      <c r="BD265" s="5"/>
      <c r="BE265" s="5"/>
      <c r="BF265" s="5"/>
      <c r="BG265" s="5"/>
      <c r="BH265" s="5"/>
      <c r="BI265" s="5"/>
      <c r="BJ265" s="167"/>
      <c r="BK265" s="27"/>
    </row>
    <row r="266" spans="1:66" s="165" customFormat="1" ht="12.95" customHeight="1" x14ac:dyDescent="0.25">
      <c r="A266" s="15" t="s">
        <v>361</v>
      </c>
      <c r="B266" s="15" t="s">
        <v>218</v>
      </c>
      <c r="C266" s="174" t="s">
        <v>332</v>
      </c>
      <c r="D266" s="174"/>
      <c r="E266" s="174" t="s">
        <v>362</v>
      </c>
      <c r="F266" s="22" t="s">
        <v>363</v>
      </c>
      <c r="G266" s="22" t="s">
        <v>364</v>
      </c>
      <c r="H266" s="22" t="s">
        <v>364</v>
      </c>
      <c r="I266" s="23" t="s">
        <v>120</v>
      </c>
      <c r="J266" s="23"/>
      <c r="K266" s="23"/>
      <c r="L266" s="22">
        <v>100</v>
      </c>
      <c r="M266" s="5" t="s">
        <v>197</v>
      </c>
      <c r="N266" s="5" t="s">
        <v>365</v>
      </c>
      <c r="O266" s="5" t="s">
        <v>239</v>
      </c>
      <c r="P266" s="23" t="s">
        <v>125</v>
      </c>
      <c r="Q266" s="24" t="s">
        <v>122</v>
      </c>
      <c r="R266" s="25" t="s">
        <v>338</v>
      </c>
      <c r="S266" s="25"/>
      <c r="T266" s="23" t="s">
        <v>127</v>
      </c>
      <c r="U266" s="5"/>
      <c r="V266" s="23"/>
      <c r="W266" s="23">
        <v>0</v>
      </c>
      <c r="X266" s="23">
        <v>90</v>
      </c>
      <c r="Y266" s="23">
        <v>10</v>
      </c>
      <c r="Z266" s="39"/>
      <c r="AA266" s="5" t="s">
        <v>138</v>
      </c>
      <c r="AB266" s="26"/>
      <c r="AC266" s="26"/>
      <c r="AD266" s="26">
        <v>708580278</v>
      </c>
      <c r="AE266" s="26">
        <v>793609911.36000013</v>
      </c>
      <c r="AF266" s="26"/>
      <c r="AG266" s="26"/>
      <c r="AH266" s="26">
        <v>736923502.22000003</v>
      </c>
      <c r="AI266" s="26">
        <v>825354322.48640013</v>
      </c>
      <c r="AJ266" s="19"/>
      <c r="AK266" s="19"/>
      <c r="AL266" s="19">
        <v>758066298.31295991</v>
      </c>
      <c r="AM266" s="19">
        <v>849034254.11051524</v>
      </c>
      <c r="AN266" s="19">
        <v>0</v>
      </c>
      <c r="AO266" s="19">
        <v>0</v>
      </c>
      <c r="AP266" s="19">
        <v>0</v>
      </c>
      <c r="AQ266" s="19">
        <v>0</v>
      </c>
      <c r="AR266" s="19">
        <v>0</v>
      </c>
      <c r="AS266" s="19">
        <v>0</v>
      </c>
      <c r="AT266" s="19">
        <v>0</v>
      </c>
      <c r="AU266" s="19">
        <v>0</v>
      </c>
      <c r="AV266" s="41"/>
      <c r="AW266" s="41">
        <f>AD266+AH266+AL266+AP266+AT266</f>
        <v>2203570078.5329599</v>
      </c>
      <c r="AX266" s="41">
        <f t="shared" si="152"/>
        <v>2467998487.9569154</v>
      </c>
      <c r="AY266" s="6" t="s">
        <v>203</v>
      </c>
      <c r="AZ266" s="1" t="s">
        <v>366</v>
      </c>
      <c r="BA266" s="1" t="s">
        <v>367</v>
      </c>
      <c r="BB266" s="5"/>
      <c r="BC266" s="5"/>
      <c r="BD266" s="5"/>
      <c r="BE266" s="5"/>
      <c r="BF266" s="5"/>
      <c r="BG266" s="5"/>
      <c r="BH266" s="5"/>
      <c r="BI266" s="5"/>
      <c r="BJ266" s="167"/>
      <c r="BK266" s="27"/>
    </row>
    <row r="267" spans="1:66" s="165" customFormat="1" ht="12.95" customHeight="1" x14ac:dyDescent="0.25">
      <c r="A267" s="1" t="s">
        <v>116</v>
      </c>
      <c r="B267" s="6" t="s">
        <v>152</v>
      </c>
      <c r="C267" s="174" t="s">
        <v>314</v>
      </c>
      <c r="D267" s="1"/>
      <c r="E267" s="1"/>
      <c r="F267" s="2" t="s">
        <v>117</v>
      </c>
      <c r="G267" s="3" t="s">
        <v>118</v>
      </c>
      <c r="H267" s="3" t="s">
        <v>119</v>
      </c>
      <c r="I267" s="4" t="s">
        <v>120</v>
      </c>
      <c r="J267" s="1"/>
      <c r="K267" s="1"/>
      <c r="L267" s="1" t="s">
        <v>121</v>
      </c>
      <c r="M267" s="6" t="s">
        <v>122</v>
      </c>
      <c r="N267" s="6" t="s">
        <v>123</v>
      </c>
      <c r="O267" s="1" t="s">
        <v>124</v>
      </c>
      <c r="P267" s="6" t="s">
        <v>125</v>
      </c>
      <c r="Q267" s="6" t="s">
        <v>122</v>
      </c>
      <c r="R267" s="6" t="s">
        <v>188</v>
      </c>
      <c r="S267" s="6"/>
      <c r="T267" s="1" t="s">
        <v>127</v>
      </c>
      <c r="U267" s="1"/>
      <c r="V267" s="1"/>
      <c r="W267" s="6" t="s">
        <v>128</v>
      </c>
      <c r="X267" s="6" t="s">
        <v>121</v>
      </c>
      <c r="Y267" s="6" t="s">
        <v>128</v>
      </c>
      <c r="Z267" s="7"/>
      <c r="AA267" s="4" t="s">
        <v>138</v>
      </c>
      <c r="AB267" s="8" t="s">
        <v>47</v>
      </c>
      <c r="AC267" s="14">
        <v>1222615032.8</v>
      </c>
      <c r="AD267" s="14">
        <v>1222615032.8</v>
      </c>
      <c r="AE267" s="21">
        <v>1369328836.7360001</v>
      </c>
      <c r="AF267" s="8" t="s">
        <v>47</v>
      </c>
      <c r="AG267" s="14">
        <v>1316697870.8</v>
      </c>
      <c r="AH267" s="14">
        <v>1316697870.8</v>
      </c>
      <c r="AI267" s="21">
        <v>1474701615.296</v>
      </c>
      <c r="AJ267" s="8" t="s">
        <v>47</v>
      </c>
      <c r="AK267" s="14">
        <v>1411091688.8</v>
      </c>
      <c r="AL267" s="14">
        <v>1411091688.8</v>
      </c>
      <c r="AM267" s="21">
        <v>1580422691.4560001</v>
      </c>
      <c r="AN267" s="6"/>
      <c r="AO267" s="6"/>
      <c r="AP267" s="6"/>
      <c r="AQ267" s="6"/>
      <c r="AR267" s="6"/>
      <c r="AS267" s="9"/>
      <c r="AT267" s="8"/>
      <c r="AU267" s="10"/>
      <c r="AV267" s="51"/>
      <c r="AW267" s="41">
        <v>0</v>
      </c>
      <c r="AX267" s="41">
        <f t="shared" si="152"/>
        <v>0</v>
      </c>
      <c r="AY267" s="6" t="s">
        <v>129</v>
      </c>
      <c r="AZ267" s="6" t="s">
        <v>130</v>
      </c>
      <c r="BA267" s="6" t="s">
        <v>130</v>
      </c>
      <c r="BB267" s="6"/>
      <c r="BC267" s="6"/>
      <c r="BD267" s="6"/>
      <c r="BE267" s="6"/>
      <c r="BF267" s="6"/>
      <c r="BG267" s="6"/>
      <c r="BH267" s="6"/>
      <c r="BI267" s="6"/>
      <c r="BJ267" s="13"/>
      <c r="BK267" s="27"/>
    </row>
    <row r="268" spans="1:66" s="165" customFormat="1" ht="12.95" customHeight="1" x14ac:dyDescent="0.25">
      <c r="A268" s="1" t="s">
        <v>116</v>
      </c>
      <c r="B268" s="6" t="s">
        <v>152</v>
      </c>
      <c r="C268" s="4" t="s">
        <v>802</v>
      </c>
      <c r="D268" s="1"/>
      <c r="E268" s="1"/>
      <c r="F268" s="2" t="s">
        <v>117</v>
      </c>
      <c r="G268" s="3" t="s">
        <v>118</v>
      </c>
      <c r="H268" s="3" t="s">
        <v>119</v>
      </c>
      <c r="I268" s="4" t="s">
        <v>120</v>
      </c>
      <c r="J268" s="1"/>
      <c r="K268" s="1"/>
      <c r="L268" s="1" t="s">
        <v>121</v>
      </c>
      <c r="M268" s="6" t="s">
        <v>122</v>
      </c>
      <c r="N268" s="6" t="s">
        <v>123</v>
      </c>
      <c r="O268" s="1" t="s">
        <v>124</v>
      </c>
      <c r="P268" s="6" t="s">
        <v>125</v>
      </c>
      <c r="Q268" s="6" t="s">
        <v>122</v>
      </c>
      <c r="R268" s="6" t="s">
        <v>338</v>
      </c>
      <c r="S268" s="6"/>
      <c r="T268" s="1" t="s">
        <v>127</v>
      </c>
      <c r="U268" s="1"/>
      <c r="V268" s="1"/>
      <c r="W268" s="6" t="s">
        <v>128</v>
      </c>
      <c r="X268" s="6" t="s">
        <v>121</v>
      </c>
      <c r="Y268" s="6" t="s">
        <v>128</v>
      </c>
      <c r="Z268" s="6"/>
      <c r="AA268" s="4" t="s">
        <v>138</v>
      </c>
      <c r="AB268" s="8"/>
      <c r="AC268" s="14"/>
      <c r="AD268" s="19">
        <v>1311661752</v>
      </c>
      <c r="AE268" s="71">
        <f>AD268*1.12</f>
        <v>1469061162.2400002</v>
      </c>
      <c r="AF268" s="19"/>
      <c r="AG268" s="19"/>
      <c r="AH268" s="19">
        <v>1455372174.8</v>
      </c>
      <c r="AI268" s="71">
        <f>AH268*1.12</f>
        <v>1630016835.776</v>
      </c>
      <c r="AJ268" s="19"/>
      <c r="AK268" s="19"/>
      <c r="AL268" s="19">
        <v>1555323336.8</v>
      </c>
      <c r="AM268" s="71">
        <f>AL268*1.12</f>
        <v>1741962137.2160001</v>
      </c>
      <c r="AN268" s="19"/>
      <c r="AO268" s="19"/>
      <c r="AP268" s="19"/>
      <c r="AQ268" s="19"/>
      <c r="AR268" s="19"/>
      <c r="AS268" s="71"/>
      <c r="AT268" s="19"/>
      <c r="AU268" s="19"/>
      <c r="AV268" s="19"/>
      <c r="AW268" s="41">
        <f>AD268+AH268+AL268+AP268+AT268</f>
        <v>4322357263.6000004</v>
      </c>
      <c r="AX268" s="41">
        <f t="shared" si="152"/>
        <v>4841040135.2320013</v>
      </c>
      <c r="AY268" s="6" t="s">
        <v>129</v>
      </c>
      <c r="AZ268" s="6" t="s">
        <v>130</v>
      </c>
      <c r="BA268" s="6" t="s">
        <v>130</v>
      </c>
      <c r="BB268" s="6"/>
      <c r="BC268" s="6"/>
      <c r="BD268" s="6"/>
      <c r="BE268" s="6"/>
      <c r="BF268" s="6"/>
      <c r="BG268" s="6"/>
      <c r="BH268" s="6"/>
      <c r="BI268" s="6"/>
      <c r="BJ268" s="6"/>
      <c r="BK268" s="27" t="s">
        <v>803</v>
      </c>
    </row>
    <row r="269" spans="1:66" ht="12.95" customHeight="1" x14ac:dyDescent="0.25">
      <c r="A269" s="1" t="s">
        <v>116</v>
      </c>
      <c r="B269" s="6" t="s">
        <v>157</v>
      </c>
      <c r="C269" s="174" t="s">
        <v>321</v>
      </c>
      <c r="D269" s="1"/>
      <c r="E269" s="1"/>
      <c r="F269" s="2" t="s">
        <v>117</v>
      </c>
      <c r="G269" s="3" t="s">
        <v>118</v>
      </c>
      <c r="H269" s="3" t="s">
        <v>119</v>
      </c>
      <c r="I269" s="4" t="s">
        <v>120</v>
      </c>
      <c r="J269" s="1"/>
      <c r="K269" s="1"/>
      <c r="L269" s="2">
        <v>100</v>
      </c>
      <c r="M269" s="6" t="s">
        <v>122</v>
      </c>
      <c r="N269" s="6" t="s">
        <v>131</v>
      </c>
      <c r="O269" s="1" t="s">
        <v>124</v>
      </c>
      <c r="P269" s="6" t="s">
        <v>125</v>
      </c>
      <c r="Q269" s="6" t="s">
        <v>122</v>
      </c>
      <c r="R269" s="6" t="s">
        <v>190</v>
      </c>
      <c r="S269" s="1"/>
      <c r="T269" s="1" t="s">
        <v>127</v>
      </c>
      <c r="U269" s="1"/>
      <c r="V269" s="1"/>
      <c r="W269" s="6" t="s">
        <v>128</v>
      </c>
      <c r="X269" s="6" t="s">
        <v>121</v>
      </c>
      <c r="Y269" s="6" t="s">
        <v>128</v>
      </c>
      <c r="Z269" s="7"/>
      <c r="AA269" s="4" t="s">
        <v>138</v>
      </c>
      <c r="AB269" s="8">
        <v>1</v>
      </c>
      <c r="AC269" s="18">
        <v>132661440</v>
      </c>
      <c r="AD269" s="8">
        <v>132661440</v>
      </c>
      <c r="AE269" s="21">
        <v>148580812.80000001</v>
      </c>
      <c r="AF269" s="18">
        <v>1</v>
      </c>
      <c r="AG269" s="18">
        <v>158787264</v>
      </c>
      <c r="AH269" s="18">
        <v>158787264</v>
      </c>
      <c r="AI269" s="21">
        <v>177841735.68000001</v>
      </c>
      <c r="AJ269" s="18">
        <v>1</v>
      </c>
      <c r="AK269" s="18">
        <v>164344608</v>
      </c>
      <c r="AL269" s="18">
        <v>164344608</v>
      </c>
      <c r="AM269" s="21">
        <v>184065960.96000001</v>
      </c>
      <c r="AN269" s="18"/>
      <c r="AO269" s="18"/>
      <c r="AP269" s="18"/>
      <c r="AQ269" s="18"/>
      <c r="AR269" s="18"/>
      <c r="AS269" s="18"/>
      <c r="AT269" s="18"/>
      <c r="AU269" s="18"/>
      <c r="AV269" s="51"/>
      <c r="AW269" s="41">
        <v>0</v>
      </c>
      <c r="AX269" s="41">
        <f t="shared" si="152"/>
        <v>0</v>
      </c>
      <c r="AY269" s="6" t="s">
        <v>129</v>
      </c>
      <c r="AZ269" s="6" t="s">
        <v>132</v>
      </c>
      <c r="BA269" s="6" t="s">
        <v>132</v>
      </c>
      <c r="BB269" s="1"/>
      <c r="BC269" s="1"/>
      <c r="BD269" s="1"/>
      <c r="BE269" s="1"/>
      <c r="BF269" s="1"/>
      <c r="BG269" s="1"/>
      <c r="BH269" s="1"/>
      <c r="BI269" s="1"/>
      <c r="BJ269" s="28"/>
      <c r="BK269" s="28"/>
    </row>
    <row r="270" spans="1:66" ht="12.95" customHeight="1" x14ac:dyDescent="0.25">
      <c r="A270" s="73" t="s">
        <v>116</v>
      </c>
      <c r="B270" s="6" t="s">
        <v>157</v>
      </c>
      <c r="C270" s="174" t="s">
        <v>376</v>
      </c>
      <c r="D270" s="1"/>
      <c r="E270" s="1"/>
      <c r="F270" s="74" t="s">
        <v>117</v>
      </c>
      <c r="G270" s="75" t="s">
        <v>118</v>
      </c>
      <c r="H270" s="75" t="s">
        <v>119</v>
      </c>
      <c r="I270" s="75" t="s">
        <v>120</v>
      </c>
      <c r="J270" s="76"/>
      <c r="K270" s="76"/>
      <c r="L270" s="74">
        <v>100</v>
      </c>
      <c r="M270" s="73" t="s">
        <v>122</v>
      </c>
      <c r="N270" s="77" t="s">
        <v>131</v>
      </c>
      <c r="O270" s="76" t="s">
        <v>124</v>
      </c>
      <c r="P270" s="73" t="s">
        <v>125</v>
      </c>
      <c r="Q270" s="73" t="s">
        <v>122</v>
      </c>
      <c r="R270" s="73" t="s">
        <v>190</v>
      </c>
      <c r="S270" s="1"/>
      <c r="T270" s="1" t="s">
        <v>127</v>
      </c>
      <c r="U270" s="76"/>
      <c r="V270" s="76"/>
      <c r="W270" s="78" t="s">
        <v>128</v>
      </c>
      <c r="X270" s="78" t="s">
        <v>121</v>
      </c>
      <c r="Y270" s="78" t="s">
        <v>128</v>
      </c>
      <c r="Z270" s="1"/>
      <c r="AA270" s="79" t="s">
        <v>138</v>
      </c>
      <c r="AB270" s="1">
        <v>1</v>
      </c>
      <c r="AC270" s="1">
        <v>132661440</v>
      </c>
      <c r="AD270" s="21">
        <v>132661440</v>
      </c>
      <c r="AE270" s="21">
        <f>AD270*1.12</f>
        <v>148580812.80000001</v>
      </c>
      <c r="AF270" s="1">
        <v>1</v>
      </c>
      <c r="AG270" s="1">
        <v>138674304</v>
      </c>
      <c r="AH270" s="80">
        <v>138674304</v>
      </c>
      <c r="AI270" s="80">
        <f>AH270*1.12</f>
        <v>155315220.48000002</v>
      </c>
      <c r="AJ270" s="1">
        <v>1</v>
      </c>
      <c r="AK270" s="1">
        <v>144231648</v>
      </c>
      <c r="AL270" s="80">
        <v>144231648</v>
      </c>
      <c r="AM270" s="80">
        <f>AL270*1.12</f>
        <v>161539445.76000002</v>
      </c>
      <c r="AN270" s="1"/>
      <c r="AO270" s="1"/>
      <c r="AP270" s="80"/>
      <c r="AQ270" s="80"/>
      <c r="AR270" s="1"/>
      <c r="AS270" s="80"/>
      <c r="AT270" s="80"/>
      <c r="AU270" s="81"/>
      <c r="AV270" s="82"/>
      <c r="AW270" s="41">
        <v>0</v>
      </c>
      <c r="AX270" s="41">
        <f t="shared" ref="AX270:AX271" si="199">AW270*1.12</f>
        <v>0</v>
      </c>
      <c r="AY270" s="6" t="s">
        <v>129</v>
      </c>
      <c r="AZ270" s="1" t="s">
        <v>132</v>
      </c>
      <c r="BA270" s="1" t="s">
        <v>132</v>
      </c>
      <c r="BB270" s="1"/>
      <c r="BC270" s="1"/>
      <c r="BD270" s="1"/>
      <c r="BE270" s="1"/>
      <c r="BF270" s="1"/>
      <c r="BG270" s="83"/>
      <c r="BH270" s="1"/>
      <c r="BI270" s="1"/>
      <c r="BJ270" s="28"/>
      <c r="BK270" s="28" t="s">
        <v>375</v>
      </c>
    </row>
    <row r="271" spans="1:66" s="165" customFormat="1" ht="12.95" customHeight="1" x14ac:dyDescent="0.25">
      <c r="A271" s="6" t="s">
        <v>133</v>
      </c>
      <c r="B271" s="6" t="s">
        <v>152</v>
      </c>
      <c r="C271" s="174" t="s">
        <v>236</v>
      </c>
      <c r="D271" s="1"/>
      <c r="E271" s="1"/>
      <c r="F271" s="12" t="s">
        <v>134</v>
      </c>
      <c r="G271" s="12" t="s">
        <v>135</v>
      </c>
      <c r="H271" s="12" t="s">
        <v>136</v>
      </c>
      <c r="I271" s="6" t="s">
        <v>120</v>
      </c>
      <c r="J271" s="1"/>
      <c r="K271" s="1"/>
      <c r="L271" s="6">
        <v>100</v>
      </c>
      <c r="M271" s="6">
        <v>230000000</v>
      </c>
      <c r="N271" s="6" t="s">
        <v>137</v>
      </c>
      <c r="O271" s="6" t="s">
        <v>126</v>
      </c>
      <c r="P271" s="12" t="s">
        <v>125</v>
      </c>
      <c r="Q271" s="12">
        <v>230000000</v>
      </c>
      <c r="R271" s="2" t="s">
        <v>189</v>
      </c>
      <c r="S271" s="1"/>
      <c r="T271" s="1" t="s">
        <v>127</v>
      </c>
      <c r="U271" s="1"/>
      <c r="V271" s="1"/>
      <c r="W271" s="16"/>
      <c r="X271" s="17">
        <v>100</v>
      </c>
      <c r="Y271" s="16"/>
      <c r="Z271" s="1"/>
      <c r="AA271" s="4" t="s">
        <v>138</v>
      </c>
      <c r="AB271" s="18"/>
      <c r="AC271" s="18"/>
      <c r="AD271" s="8">
        <v>51768204</v>
      </c>
      <c r="AE271" s="18">
        <f>AD271*1.12</f>
        <v>57980388.480000004</v>
      </c>
      <c r="AF271" s="18"/>
      <c r="AG271" s="18"/>
      <c r="AH271" s="8">
        <v>51768204</v>
      </c>
      <c r="AI271" s="18">
        <f>AH271*1.12</f>
        <v>57980388.480000004</v>
      </c>
      <c r="AJ271" s="18"/>
      <c r="AK271" s="18"/>
      <c r="AL271" s="8">
        <v>51768204</v>
      </c>
      <c r="AM271" s="18">
        <f>AL271*1.12</f>
        <v>57980388.480000004</v>
      </c>
      <c r="AN271" s="18"/>
      <c r="AO271" s="18"/>
      <c r="AP271" s="18"/>
      <c r="AQ271" s="18"/>
      <c r="AR271" s="18"/>
      <c r="AS271" s="18"/>
      <c r="AT271" s="18"/>
      <c r="AU271" s="18"/>
      <c r="AV271" s="18"/>
      <c r="AW271" s="41">
        <v>0</v>
      </c>
      <c r="AX271" s="41">
        <f t="shared" si="199"/>
        <v>0</v>
      </c>
      <c r="AY271" s="12" t="s">
        <v>129</v>
      </c>
      <c r="AZ271" s="12" t="s">
        <v>139</v>
      </c>
      <c r="BA271" s="6" t="s">
        <v>136</v>
      </c>
      <c r="BB271" s="1"/>
      <c r="BC271" s="1"/>
      <c r="BD271" s="1"/>
      <c r="BE271" s="1"/>
      <c r="BF271" s="1"/>
      <c r="BG271" s="4"/>
      <c r="BH271" s="4"/>
      <c r="BI271" s="4"/>
      <c r="BJ271" s="32"/>
      <c r="BK271" s="27"/>
    </row>
    <row r="272" spans="1:66" s="165" customFormat="1" ht="12.95" customHeight="1" x14ac:dyDescent="0.25">
      <c r="A272" s="6" t="s">
        <v>133</v>
      </c>
      <c r="B272" s="6" t="s">
        <v>152</v>
      </c>
      <c r="C272" s="175" t="s">
        <v>544</v>
      </c>
      <c r="D272" s="1"/>
      <c r="E272" s="1"/>
      <c r="F272" s="12" t="s">
        <v>134</v>
      </c>
      <c r="G272" s="12" t="s">
        <v>135</v>
      </c>
      <c r="H272" s="12" t="s">
        <v>136</v>
      </c>
      <c r="I272" s="6" t="s">
        <v>120</v>
      </c>
      <c r="J272" s="1"/>
      <c r="K272" s="1"/>
      <c r="L272" s="6">
        <v>100</v>
      </c>
      <c r="M272" s="6">
        <v>230000000</v>
      </c>
      <c r="N272" s="6" t="s">
        <v>137</v>
      </c>
      <c r="O272" s="1" t="s">
        <v>166</v>
      </c>
      <c r="P272" s="12" t="s">
        <v>125</v>
      </c>
      <c r="Q272" s="12">
        <v>230000000</v>
      </c>
      <c r="R272" s="2" t="s">
        <v>382</v>
      </c>
      <c r="S272" s="1"/>
      <c r="T272" s="1" t="s">
        <v>127</v>
      </c>
      <c r="U272" s="1"/>
      <c r="V272" s="1"/>
      <c r="W272" s="16"/>
      <c r="X272" s="17">
        <v>100</v>
      </c>
      <c r="Y272" s="16"/>
      <c r="Z272" s="1"/>
      <c r="AA272" s="4" t="s">
        <v>138</v>
      </c>
      <c r="AB272" s="18"/>
      <c r="AC272" s="18"/>
      <c r="AD272" s="8">
        <v>51768204</v>
      </c>
      <c r="AE272" s="18">
        <f t="shared" ref="AE272:AE273" si="200">AD272*1.12</f>
        <v>57980388.480000004</v>
      </c>
      <c r="AF272" s="18"/>
      <c r="AG272" s="18"/>
      <c r="AH272" s="8">
        <v>51768204</v>
      </c>
      <c r="AI272" s="18">
        <f t="shared" ref="AI272:AI273" si="201">AH272*1.12</f>
        <v>57980388.480000004</v>
      </c>
      <c r="AJ272" s="18"/>
      <c r="AK272" s="18"/>
      <c r="AL272" s="8">
        <v>51768204</v>
      </c>
      <c r="AM272" s="18">
        <f t="shared" ref="AM272:AM273" si="202">AL272*1.12</f>
        <v>57980388.480000004</v>
      </c>
      <c r="AN272" s="18"/>
      <c r="AO272" s="18"/>
      <c r="AP272" s="18"/>
      <c r="AQ272" s="18"/>
      <c r="AR272" s="18"/>
      <c r="AS272" s="18"/>
      <c r="AT272" s="18"/>
      <c r="AU272" s="18"/>
      <c r="AV272" s="18"/>
      <c r="AW272" s="41">
        <v>0</v>
      </c>
      <c r="AX272" s="41">
        <f t="shared" si="152"/>
        <v>0</v>
      </c>
      <c r="AY272" s="12" t="s">
        <v>129</v>
      </c>
      <c r="AZ272" s="12" t="s">
        <v>139</v>
      </c>
      <c r="BA272" s="6" t="s">
        <v>136</v>
      </c>
      <c r="BB272" s="1"/>
      <c r="BC272" s="1"/>
      <c r="BD272" s="1"/>
      <c r="BE272" s="1"/>
      <c r="BF272" s="1"/>
      <c r="BG272" s="4"/>
      <c r="BH272" s="4"/>
      <c r="BI272" s="4"/>
      <c r="BJ272" s="32"/>
      <c r="BK272" s="27">
        <v>14</v>
      </c>
    </row>
    <row r="273" spans="1:64" s="165" customFormat="1" ht="12.95" customHeight="1" x14ac:dyDescent="0.25">
      <c r="A273" s="6" t="s">
        <v>133</v>
      </c>
      <c r="B273" s="6" t="s">
        <v>152</v>
      </c>
      <c r="C273" s="178" t="s">
        <v>642</v>
      </c>
      <c r="D273" s="1"/>
      <c r="E273" s="1"/>
      <c r="F273" s="12" t="s">
        <v>134</v>
      </c>
      <c r="G273" s="12" t="s">
        <v>135</v>
      </c>
      <c r="H273" s="12" t="s">
        <v>136</v>
      </c>
      <c r="I273" s="151" t="s">
        <v>143</v>
      </c>
      <c r="J273" s="152" t="s">
        <v>149</v>
      </c>
      <c r="K273" s="1"/>
      <c r="L273" s="6">
        <v>100</v>
      </c>
      <c r="M273" s="6">
        <v>230000000</v>
      </c>
      <c r="N273" s="6" t="s">
        <v>137</v>
      </c>
      <c r="O273" s="153" t="s">
        <v>144</v>
      </c>
      <c r="P273" s="154" t="s">
        <v>125</v>
      </c>
      <c r="Q273" s="154">
        <v>230000000</v>
      </c>
      <c r="R273" s="155" t="s">
        <v>382</v>
      </c>
      <c r="S273" s="152"/>
      <c r="T273" s="152" t="s">
        <v>127</v>
      </c>
      <c r="U273" s="152"/>
      <c r="V273" s="152"/>
      <c r="W273" s="156"/>
      <c r="X273" s="157">
        <v>100</v>
      </c>
      <c r="Y273" s="156"/>
      <c r="Z273" s="152"/>
      <c r="AA273" s="158" t="s">
        <v>138</v>
      </c>
      <c r="AB273" s="159"/>
      <c r="AC273" s="159"/>
      <c r="AD273" s="160">
        <v>51768204</v>
      </c>
      <c r="AE273" s="159">
        <f t="shared" si="200"/>
        <v>57980388.480000004</v>
      </c>
      <c r="AF273" s="159"/>
      <c r="AG273" s="159"/>
      <c r="AH273" s="160">
        <v>51768204</v>
      </c>
      <c r="AI273" s="159">
        <f t="shared" si="201"/>
        <v>57980388.480000004</v>
      </c>
      <c r="AJ273" s="159"/>
      <c r="AK273" s="159"/>
      <c r="AL273" s="160">
        <v>51768204</v>
      </c>
      <c r="AM273" s="159">
        <f t="shared" si="202"/>
        <v>57980388.480000004</v>
      </c>
      <c r="AN273" s="159"/>
      <c r="AO273" s="159"/>
      <c r="AP273" s="159"/>
      <c r="AQ273" s="159"/>
      <c r="AR273" s="159"/>
      <c r="AS273" s="159"/>
      <c r="AT273" s="159"/>
      <c r="AU273" s="159"/>
      <c r="AV273" s="159"/>
      <c r="AW273" s="161">
        <f t="shared" ref="AW273:AW282" si="203">AD273+AH273+AL273+AP273+AT273</f>
        <v>155304612</v>
      </c>
      <c r="AX273" s="161">
        <f t="shared" si="152"/>
        <v>173941165.44000003</v>
      </c>
      <c r="AY273" s="154" t="s">
        <v>129</v>
      </c>
      <c r="AZ273" s="154" t="s">
        <v>139</v>
      </c>
      <c r="BA273" s="151" t="s">
        <v>136</v>
      </c>
      <c r="BB273" s="152"/>
      <c r="BC273" s="152"/>
      <c r="BD273" s="152"/>
      <c r="BE273" s="152"/>
      <c r="BF273" s="152"/>
      <c r="BG273" s="158"/>
      <c r="BH273" s="158"/>
      <c r="BI273" s="158"/>
      <c r="BJ273" s="32"/>
      <c r="BK273" s="27" t="s">
        <v>644</v>
      </c>
    </row>
    <row r="274" spans="1:64" s="165" customFormat="1" ht="12.95" customHeight="1" x14ac:dyDescent="0.25">
      <c r="A274" s="6" t="s">
        <v>151</v>
      </c>
      <c r="B274" s="6" t="s">
        <v>152</v>
      </c>
      <c r="C274" s="174" t="s">
        <v>243</v>
      </c>
      <c r="D274" s="1"/>
      <c r="E274" s="1"/>
      <c r="F274" s="4" t="s">
        <v>158</v>
      </c>
      <c r="G274" s="4" t="s">
        <v>159</v>
      </c>
      <c r="H274" s="32" t="s">
        <v>159</v>
      </c>
      <c r="I274" s="4" t="s">
        <v>120</v>
      </c>
      <c r="J274" s="15"/>
      <c r="K274" s="15"/>
      <c r="L274" s="4">
        <v>45</v>
      </c>
      <c r="M274" s="4">
        <v>230000000</v>
      </c>
      <c r="N274" s="2" t="s">
        <v>123</v>
      </c>
      <c r="O274" s="6" t="s">
        <v>126</v>
      </c>
      <c r="P274" s="1" t="s">
        <v>125</v>
      </c>
      <c r="Q274" s="4">
        <v>230000000</v>
      </c>
      <c r="R274" s="2" t="s">
        <v>187</v>
      </c>
      <c r="S274" s="15"/>
      <c r="T274" s="6" t="s">
        <v>127</v>
      </c>
      <c r="U274" s="28"/>
      <c r="V274" s="15"/>
      <c r="W274" s="16">
        <v>0</v>
      </c>
      <c r="X274" s="16">
        <v>90</v>
      </c>
      <c r="Y274" s="16">
        <v>10</v>
      </c>
      <c r="Z274" s="15"/>
      <c r="AA274" s="4" t="s">
        <v>138</v>
      </c>
      <c r="AB274" s="15"/>
      <c r="AC274" s="15"/>
      <c r="AD274" s="8">
        <v>10831695</v>
      </c>
      <c r="AE274" s="8">
        <v>12131498.4</v>
      </c>
      <c r="AF274" s="8">
        <v>0</v>
      </c>
      <c r="AG274" s="8">
        <v>0</v>
      </c>
      <c r="AH274" s="8">
        <v>11264962.800000001</v>
      </c>
      <c r="AI274" s="8">
        <v>12616758.335999999</v>
      </c>
      <c r="AJ274" s="8">
        <v>0</v>
      </c>
      <c r="AK274" s="8">
        <v>0</v>
      </c>
      <c r="AL274" s="8">
        <v>11715561.312000001</v>
      </c>
      <c r="AM274" s="8">
        <v>13121428.669439999</v>
      </c>
      <c r="AN274" s="15"/>
      <c r="AO274" s="15"/>
      <c r="AP274" s="8"/>
      <c r="AQ274" s="33"/>
      <c r="AR274" s="8"/>
      <c r="AS274" s="8"/>
      <c r="AT274" s="8"/>
      <c r="AU274" s="8"/>
      <c r="AV274" s="51"/>
      <c r="AW274" s="41">
        <f t="shared" si="203"/>
        <v>33812219.112000003</v>
      </c>
      <c r="AX274" s="41">
        <f t="shared" si="152"/>
        <v>37869685.40544001</v>
      </c>
      <c r="AY274" s="12" t="s">
        <v>129</v>
      </c>
      <c r="AZ274" s="34" t="s">
        <v>160</v>
      </c>
      <c r="BA274" s="34" t="s">
        <v>161</v>
      </c>
      <c r="BB274" s="15"/>
      <c r="BC274" s="15"/>
      <c r="BD274" s="15"/>
      <c r="BE274" s="15"/>
      <c r="BF274" s="15"/>
      <c r="BG274" s="15"/>
      <c r="BH274" s="15"/>
      <c r="BI274" s="15"/>
      <c r="BJ274" s="27"/>
      <c r="BK274" s="27"/>
    </row>
    <row r="275" spans="1:64" s="165" customFormat="1" ht="12.95" customHeight="1" x14ac:dyDescent="0.25">
      <c r="A275" s="1" t="s">
        <v>162</v>
      </c>
      <c r="B275" s="6" t="s">
        <v>152</v>
      </c>
      <c r="C275" s="174" t="s">
        <v>368</v>
      </c>
      <c r="D275" s="1"/>
      <c r="E275" s="1"/>
      <c r="F275" s="2" t="s">
        <v>163</v>
      </c>
      <c r="G275" s="3" t="s">
        <v>164</v>
      </c>
      <c r="H275" s="3" t="s">
        <v>164</v>
      </c>
      <c r="I275" s="4" t="s">
        <v>120</v>
      </c>
      <c r="J275" s="1"/>
      <c r="K275" s="1"/>
      <c r="L275" s="2">
        <v>50</v>
      </c>
      <c r="M275" s="5">
        <v>230000000</v>
      </c>
      <c r="N275" s="2" t="s">
        <v>165</v>
      </c>
      <c r="O275" s="1" t="s">
        <v>166</v>
      </c>
      <c r="P275" s="1" t="s">
        <v>125</v>
      </c>
      <c r="Q275" s="9">
        <v>230000000</v>
      </c>
      <c r="R275" s="2" t="s">
        <v>189</v>
      </c>
      <c r="S275" s="1"/>
      <c r="T275" s="2" t="s">
        <v>167</v>
      </c>
      <c r="U275" s="1"/>
      <c r="V275" s="2"/>
      <c r="W275" s="16">
        <v>0</v>
      </c>
      <c r="X275" s="16">
        <v>90</v>
      </c>
      <c r="Y275" s="16">
        <v>10</v>
      </c>
      <c r="Z275" s="1"/>
      <c r="AA275" s="4" t="s">
        <v>138</v>
      </c>
      <c r="AB275" s="18"/>
      <c r="AC275" s="18"/>
      <c r="AD275" s="8">
        <v>488037500</v>
      </c>
      <c r="AE275" s="18">
        <f>AD275*1.12</f>
        <v>546602000</v>
      </c>
      <c r="AF275" s="18"/>
      <c r="AG275" s="18"/>
      <c r="AH275" s="18">
        <v>1265475000</v>
      </c>
      <c r="AI275" s="18">
        <f>AH275*1.12</f>
        <v>1417332000.0000002</v>
      </c>
      <c r="AJ275" s="18"/>
      <c r="AK275" s="18"/>
      <c r="AL275" s="18">
        <v>1265475000</v>
      </c>
      <c r="AM275" s="18">
        <f>AL275*1.12</f>
        <v>1417332000.0000002</v>
      </c>
      <c r="AN275" s="18"/>
      <c r="AO275" s="18"/>
      <c r="AP275" s="18">
        <v>1265475000</v>
      </c>
      <c r="AQ275" s="18">
        <f>AP275*1.12</f>
        <v>1417332000.0000002</v>
      </c>
      <c r="AR275" s="18"/>
      <c r="AS275" s="18"/>
      <c r="AT275" s="18">
        <v>1265475000</v>
      </c>
      <c r="AU275" s="18">
        <f>AT275*1.12</f>
        <v>1417332000.0000002</v>
      </c>
      <c r="AV275" s="18"/>
      <c r="AW275" s="41">
        <v>0</v>
      </c>
      <c r="AX275" s="41">
        <f t="shared" ref="AX275" si="204">AW275*1.12</f>
        <v>0</v>
      </c>
      <c r="AY275" s="6" t="s">
        <v>129</v>
      </c>
      <c r="AZ275" s="2" t="s">
        <v>168</v>
      </c>
      <c r="BA275" s="2" t="s">
        <v>168</v>
      </c>
      <c r="BB275" s="1"/>
      <c r="BC275" s="1"/>
      <c r="BD275" s="1"/>
      <c r="BE275" s="1"/>
      <c r="BF275" s="1"/>
      <c r="BG275" s="4"/>
      <c r="BH275" s="4"/>
      <c r="BI275" s="4"/>
      <c r="BJ275" s="32"/>
      <c r="BK275" s="27"/>
    </row>
    <row r="276" spans="1:64" s="165" customFormat="1" ht="12.95" customHeight="1" x14ac:dyDescent="0.25">
      <c r="A276" s="1" t="s">
        <v>162</v>
      </c>
      <c r="B276" s="6" t="s">
        <v>152</v>
      </c>
      <c r="C276" s="175" t="s">
        <v>538</v>
      </c>
      <c r="D276" s="1"/>
      <c r="E276" s="1"/>
      <c r="F276" s="2" t="s">
        <v>163</v>
      </c>
      <c r="G276" s="3" t="s">
        <v>164</v>
      </c>
      <c r="H276" s="3" t="s">
        <v>164</v>
      </c>
      <c r="I276" s="4" t="s">
        <v>120</v>
      </c>
      <c r="J276" s="1"/>
      <c r="K276" s="1"/>
      <c r="L276" s="2">
        <v>50</v>
      </c>
      <c r="M276" s="5">
        <v>230000000</v>
      </c>
      <c r="N276" s="2" t="s">
        <v>165</v>
      </c>
      <c r="O276" s="1" t="s">
        <v>144</v>
      </c>
      <c r="P276" s="1" t="s">
        <v>125</v>
      </c>
      <c r="Q276" s="9">
        <v>230000000</v>
      </c>
      <c r="R276" s="2" t="s">
        <v>382</v>
      </c>
      <c r="S276" s="1"/>
      <c r="T276" s="2" t="s">
        <v>167</v>
      </c>
      <c r="U276" s="1"/>
      <c r="V276" s="2"/>
      <c r="W276" s="16">
        <v>0</v>
      </c>
      <c r="X276" s="16">
        <v>90</v>
      </c>
      <c r="Y276" s="16">
        <v>10</v>
      </c>
      <c r="Z276" s="1"/>
      <c r="AA276" s="4" t="s">
        <v>138</v>
      </c>
      <c r="AB276" s="18"/>
      <c r="AC276" s="18"/>
      <c r="AD276" s="8">
        <v>488037500</v>
      </c>
      <c r="AE276" s="18">
        <f>AD276*1.12</f>
        <v>546602000</v>
      </c>
      <c r="AF276" s="18"/>
      <c r="AG276" s="18"/>
      <c r="AH276" s="18">
        <v>1265475000</v>
      </c>
      <c r="AI276" s="18">
        <f>AH276*1.12</f>
        <v>1417332000.0000002</v>
      </c>
      <c r="AJ276" s="18"/>
      <c r="AK276" s="18"/>
      <c r="AL276" s="18">
        <v>1265475000</v>
      </c>
      <c r="AM276" s="18">
        <f>AL276*1.12</f>
        <v>1417332000.0000002</v>
      </c>
      <c r="AN276" s="18"/>
      <c r="AO276" s="18"/>
      <c r="AP276" s="18">
        <v>1265475000</v>
      </c>
      <c r="AQ276" s="18">
        <f>AP276*1.12</f>
        <v>1417332000.0000002</v>
      </c>
      <c r="AR276" s="18"/>
      <c r="AS276" s="18"/>
      <c r="AT276" s="18">
        <v>1265475000</v>
      </c>
      <c r="AU276" s="18">
        <f>AT276*1.12</f>
        <v>1417332000.0000002</v>
      </c>
      <c r="AV276" s="18"/>
      <c r="AW276" s="41">
        <v>0</v>
      </c>
      <c r="AX276" s="41">
        <f t="shared" ref="AX276" si="205">AW276*1.12</f>
        <v>0</v>
      </c>
      <c r="AY276" s="6" t="s">
        <v>129</v>
      </c>
      <c r="AZ276" s="2" t="s">
        <v>168</v>
      </c>
      <c r="BA276" s="2" t="s">
        <v>168</v>
      </c>
      <c r="BB276" s="1"/>
      <c r="BC276" s="1"/>
      <c r="BD276" s="1"/>
      <c r="BE276" s="1"/>
      <c r="BF276" s="1"/>
      <c r="BG276" s="4"/>
      <c r="BH276" s="4"/>
      <c r="BI276" s="4"/>
      <c r="BJ276" s="32"/>
      <c r="BK276" s="27">
        <v>14</v>
      </c>
    </row>
    <row r="277" spans="1:64" s="187" customFormat="1" ht="12.95" customHeight="1" x14ac:dyDescent="0.25">
      <c r="A277" s="1" t="s">
        <v>162</v>
      </c>
      <c r="B277" s="1" t="s">
        <v>152</v>
      </c>
      <c r="C277" s="4" t="s">
        <v>730</v>
      </c>
      <c r="D277" s="1"/>
      <c r="E277" s="1"/>
      <c r="F277" s="2" t="s">
        <v>163</v>
      </c>
      <c r="G277" s="3" t="s">
        <v>164</v>
      </c>
      <c r="H277" s="3" t="s">
        <v>164</v>
      </c>
      <c r="I277" s="4" t="s">
        <v>120</v>
      </c>
      <c r="J277" s="1"/>
      <c r="K277" s="1"/>
      <c r="L277" s="2">
        <v>50</v>
      </c>
      <c r="M277" s="5">
        <v>230000000</v>
      </c>
      <c r="N277" s="5" t="s">
        <v>224</v>
      </c>
      <c r="O277" s="1" t="s">
        <v>398</v>
      </c>
      <c r="P277" s="1" t="s">
        <v>125</v>
      </c>
      <c r="Q277" s="9">
        <v>230000000</v>
      </c>
      <c r="R277" s="2" t="s">
        <v>382</v>
      </c>
      <c r="S277" s="1"/>
      <c r="T277" s="2" t="s">
        <v>167</v>
      </c>
      <c r="U277" s="1"/>
      <c r="V277" s="2"/>
      <c r="W277" s="16">
        <v>0</v>
      </c>
      <c r="X277" s="16">
        <v>90</v>
      </c>
      <c r="Y277" s="16">
        <v>10</v>
      </c>
      <c r="Z277" s="1"/>
      <c r="AA277" s="4" t="s">
        <v>138</v>
      </c>
      <c r="AB277" s="71"/>
      <c r="AC277" s="71"/>
      <c r="AD277" s="71">
        <v>488037500</v>
      </c>
      <c r="AE277" s="71">
        <f>AD277*1.12</f>
        <v>546602000</v>
      </c>
      <c r="AF277" s="71"/>
      <c r="AG277" s="71"/>
      <c r="AH277" s="71">
        <v>1265475000</v>
      </c>
      <c r="AI277" s="71">
        <f>AH277*1.12</f>
        <v>1417332000.0000002</v>
      </c>
      <c r="AJ277" s="71"/>
      <c r="AK277" s="71"/>
      <c r="AL277" s="71">
        <v>1265475000</v>
      </c>
      <c r="AM277" s="71">
        <f>AL277*1.12</f>
        <v>1417332000.0000002</v>
      </c>
      <c r="AN277" s="71"/>
      <c r="AO277" s="71"/>
      <c r="AP277" s="71">
        <v>1265475000</v>
      </c>
      <c r="AQ277" s="71">
        <f>AP277*1.12</f>
        <v>1417332000.0000002</v>
      </c>
      <c r="AR277" s="71"/>
      <c r="AS277" s="71"/>
      <c r="AT277" s="71">
        <v>1265475000</v>
      </c>
      <c r="AU277" s="71">
        <f>AT277*1.12</f>
        <v>1417332000.0000002</v>
      </c>
      <c r="AV277" s="71"/>
      <c r="AW277" s="42">
        <f t="shared" si="203"/>
        <v>5549937500</v>
      </c>
      <c r="AX277" s="42">
        <f t="shared" si="152"/>
        <v>6215930000.000001</v>
      </c>
      <c r="AY277" s="1" t="s">
        <v>129</v>
      </c>
      <c r="AZ277" s="2" t="s">
        <v>168</v>
      </c>
      <c r="BA277" s="2" t="s">
        <v>168</v>
      </c>
      <c r="BB277" s="1"/>
      <c r="BC277" s="1"/>
      <c r="BD277" s="1"/>
      <c r="BE277" s="1"/>
      <c r="BF277" s="1"/>
      <c r="BG277" s="4"/>
      <c r="BH277" s="4"/>
      <c r="BI277" s="4"/>
      <c r="BJ277" s="32"/>
      <c r="BK277" s="32">
        <v>14</v>
      </c>
    </row>
    <row r="278" spans="1:64" ht="12.95" customHeight="1" x14ac:dyDescent="0.25">
      <c r="A278" s="73" t="s">
        <v>169</v>
      </c>
      <c r="B278" s="6" t="s">
        <v>157</v>
      </c>
      <c r="C278" s="174" t="s">
        <v>308</v>
      </c>
      <c r="D278" s="1"/>
      <c r="E278" s="1"/>
      <c r="F278" s="74" t="s">
        <v>170</v>
      </c>
      <c r="G278" s="75" t="s">
        <v>171</v>
      </c>
      <c r="H278" s="75" t="s">
        <v>171</v>
      </c>
      <c r="I278" s="75" t="s">
        <v>172</v>
      </c>
      <c r="J278" s="76" t="s">
        <v>173</v>
      </c>
      <c r="K278" s="76"/>
      <c r="L278" s="74">
        <v>100</v>
      </c>
      <c r="M278" s="73">
        <v>230000000</v>
      </c>
      <c r="N278" s="77" t="s">
        <v>165</v>
      </c>
      <c r="O278" s="76" t="s">
        <v>124</v>
      </c>
      <c r="P278" s="73" t="s">
        <v>125</v>
      </c>
      <c r="Q278" s="73">
        <v>230000000</v>
      </c>
      <c r="R278" s="73" t="s">
        <v>174</v>
      </c>
      <c r="S278" s="1"/>
      <c r="T278" s="1"/>
      <c r="U278" s="76" t="s">
        <v>126</v>
      </c>
      <c r="V278" s="76" t="s">
        <v>127</v>
      </c>
      <c r="W278" s="78">
        <v>0</v>
      </c>
      <c r="X278" s="78">
        <v>100</v>
      </c>
      <c r="Y278" s="78">
        <v>0</v>
      </c>
      <c r="Z278" s="1"/>
      <c r="AA278" s="79" t="s">
        <v>138</v>
      </c>
      <c r="AB278" s="1"/>
      <c r="AC278" s="1"/>
      <c r="AD278" s="21">
        <v>43528810</v>
      </c>
      <c r="AE278" s="21">
        <v>48752267.200000003</v>
      </c>
      <c r="AF278" s="1"/>
      <c r="AG278" s="1"/>
      <c r="AH278" s="80">
        <v>45000000</v>
      </c>
      <c r="AI278" s="80">
        <v>50400000.000000007</v>
      </c>
      <c r="AJ278" s="1"/>
      <c r="AK278" s="1"/>
      <c r="AL278" s="80">
        <v>45000000</v>
      </c>
      <c r="AM278" s="80">
        <v>50400000.000000007</v>
      </c>
      <c r="AN278" s="1"/>
      <c r="AO278" s="1"/>
      <c r="AP278" s="80"/>
      <c r="AQ278" s="80"/>
      <c r="AR278" s="1"/>
      <c r="AS278" s="80"/>
      <c r="AT278" s="80"/>
      <c r="AU278" s="81"/>
      <c r="AV278" s="82"/>
      <c r="AW278" s="41">
        <v>0</v>
      </c>
      <c r="AX278" s="41">
        <f t="shared" si="152"/>
        <v>0</v>
      </c>
      <c r="AY278" s="6" t="s">
        <v>129</v>
      </c>
      <c r="AZ278" s="1" t="s">
        <v>175</v>
      </c>
      <c r="BA278" s="1" t="s">
        <v>176</v>
      </c>
      <c r="BB278" s="1"/>
      <c r="BC278" s="1"/>
      <c r="BD278" s="1"/>
      <c r="BE278" s="1"/>
      <c r="BF278" s="1"/>
      <c r="BG278" s="83"/>
      <c r="BH278" s="1"/>
      <c r="BI278" s="1"/>
      <c r="BJ278" s="28"/>
      <c r="BK278" s="28" t="s">
        <v>375</v>
      </c>
    </row>
    <row r="279" spans="1:64" ht="12.95" customHeight="1" x14ac:dyDescent="0.25">
      <c r="A279" s="73" t="s">
        <v>177</v>
      </c>
      <c r="B279" s="6" t="s">
        <v>152</v>
      </c>
      <c r="C279" s="174" t="s">
        <v>369</v>
      </c>
      <c r="D279" s="1"/>
      <c r="E279" s="1"/>
      <c r="F279" s="74" t="s">
        <v>178</v>
      </c>
      <c r="G279" s="75" t="s">
        <v>179</v>
      </c>
      <c r="H279" s="75" t="s">
        <v>180</v>
      </c>
      <c r="I279" s="75" t="s">
        <v>120</v>
      </c>
      <c r="J279" s="76"/>
      <c r="K279" s="76"/>
      <c r="L279" s="74">
        <v>100</v>
      </c>
      <c r="M279" s="73">
        <v>230000000</v>
      </c>
      <c r="N279" s="77" t="s">
        <v>123</v>
      </c>
      <c r="O279" s="76" t="s">
        <v>124</v>
      </c>
      <c r="P279" s="73" t="s">
        <v>125</v>
      </c>
      <c r="Q279" s="73">
        <v>230000000</v>
      </c>
      <c r="R279" s="73" t="s">
        <v>174</v>
      </c>
      <c r="S279" s="1"/>
      <c r="T279" s="1" t="s">
        <v>167</v>
      </c>
      <c r="U279" s="76"/>
      <c r="V279" s="76"/>
      <c r="W279" s="78">
        <v>0</v>
      </c>
      <c r="X279" s="78">
        <v>100</v>
      </c>
      <c r="Y279" s="78">
        <v>0</v>
      </c>
      <c r="Z279" s="1"/>
      <c r="AA279" s="79" t="s">
        <v>181</v>
      </c>
      <c r="AB279" s="1"/>
      <c r="AC279" s="1"/>
      <c r="AD279" s="21">
        <f>9143.46*1000</f>
        <v>9143460</v>
      </c>
      <c r="AE279" s="21">
        <f>AD279*1.12</f>
        <v>10240675.200000001</v>
      </c>
      <c r="AF279" s="1"/>
      <c r="AG279" s="1"/>
      <c r="AH279" s="80">
        <f>9143.46*1000</f>
        <v>9143460</v>
      </c>
      <c r="AI279" s="80">
        <f>AH279*1.12</f>
        <v>10240675.200000001</v>
      </c>
      <c r="AJ279" s="1"/>
      <c r="AK279" s="1"/>
      <c r="AL279" s="80">
        <f>9143.46*1000</f>
        <v>9143460</v>
      </c>
      <c r="AM279" s="80">
        <f>AL279*1.12</f>
        <v>10240675.200000001</v>
      </c>
      <c r="AN279" s="1"/>
      <c r="AO279" s="1"/>
      <c r="AP279" s="80">
        <f>9143.46*1000</f>
        <v>9143460</v>
      </c>
      <c r="AQ279" s="80">
        <f>AP279*1.12</f>
        <v>10240675.200000001</v>
      </c>
      <c r="AR279" s="1"/>
      <c r="AS279" s="80"/>
      <c r="AT279" s="80">
        <f>9143.46*1000</f>
        <v>9143460</v>
      </c>
      <c r="AU279" s="81">
        <f>AT279*1.12</f>
        <v>10240675.200000001</v>
      </c>
      <c r="AV279" s="82"/>
      <c r="AW279" s="41">
        <v>0</v>
      </c>
      <c r="AX279" s="41">
        <f t="shared" ref="AX279" si="206">AW279*1.12</f>
        <v>0</v>
      </c>
      <c r="AY279" s="6" t="s">
        <v>129</v>
      </c>
      <c r="AZ279" s="1" t="s">
        <v>182</v>
      </c>
      <c r="BA279" s="1" t="s">
        <v>183</v>
      </c>
      <c r="BB279" s="1"/>
      <c r="BC279" s="1"/>
      <c r="BD279" s="1"/>
      <c r="BE279" s="1"/>
      <c r="BF279" s="1"/>
      <c r="BG279" s="83"/>
      <c r="BH279" s="1"/>
      <c r="BI279" s="1"/>
      <c r="BJ279" s="28"/>
      <c r="BK279" s="28" t="s">
        <v>375</v>
      </c>
    </row>
    <row r="280" spans="1:64" s="164" customFormat="1" ht="12.95" customHeight="1" x14ac:dyDescent="0.25">
      <c r="A280" s="46" t="s">
        <v>361</v>
      </c>
      <c r="B280" s="46"/>
      <c r="C280" s="46" t="s">
        <v>341</v>
      </c>
      <c r="D280" s="46"/>
      <c r="E280" s="46"/>
      <c r="F280" s="46" t="s">
        <v>377</v>
      </c>
      <c r="G280" s="46" t="s">
        <v>378</v>
      </c>
      <c r="H280" s="46" t="s">
        <v>379</v>
      </c>
      <c r="I280" s="46" t="s">
        <v>643</v>
      </c>
      <c r="J280" s="46" t="s">
        <v>380</v>
      </c>
      <c r="K280" s="46"/>
      <c r="L280" s="47">
        <v>100</v>
      </c>
      <c r="M280" s="47" t="s">
        <v>197</v>
      </c>
      <c r="N280" s="46" t="s">
        <v>381</v>
      </c>
      <c r="O280" s="46" t="s">
        <v>126</v>
      </c>
      <c r="P280" s="46" t="s">
        <v>125</v>
      </c>
      <c r="Q280" s="46" t="s">
        <v>122</v>
      </c>
      <c r="R280" s="46" t="s">
        <v>382</v>
      </c>
      <c r="S280" s="46"/>
      <c r="T280" s="46" t="s">
        <v>146</v>
      </c>
      <c r="U280" s="46"/>
      <c r="V280" s="46"/>
      <c r="W280" s="46" t="s">
        <v>128</v>
      </c>
      <c r="X280" s="46" t="s">
        <v>121</v>
      </c>
      <c r="Y280" s="46" t="s">
        <v>128</v>
      </c>
      <c r="Z280" s="46"/>
      <c r="AA280" s="46" t="s">
        <v>138</v>
      </c>
      <c r="AB280" s="45"/>
      <c r="AC280" s="45"/>
      <c r="AD280" s="45">
        <v>174000000</v>
      </c>
      <c r="AE280" s="45">
        <f>AD280*1.12</f>
        <v>194880000.00000003</v>
      </c>
      <c r="AF280" s="45"/>
      <c r="AG280" s="45"/>
      <c r="AH280" s="48">
        <v>174000000</v>
      </c>
      <c r="AI280" s="45">
        <f>AH280*1.12</f>
        <v>194880000.00000003</v>
      </c>
      <c r="AJ280" s="45"/>
      <c r="AK280" s="45"/>
      <c r="AL280" s="48"/>
      <c r="AM280" s="45"/>
      <c r="AN280" s="45"/>
      <c r="AO280" s="45"/>
      <c r="AP280" s="45"/>
      <c r="AQ280" s="45"/>
      <c r="AR280" s="45"/>
      <c r="AS280" s="45"/>
      <c r="AT280" s="45"/>
      <c r="AU280" s="45"/>
      <c r="AV280" s="53"/>
      <c r="AW280" s="41">
        <v>0</v>
      </c>
      <c r="AX280" s="53">
        <f>AW280*1.12</f>
        <v>0</v>
      </c>
      <c r="AY280" s="1" t="s">
        <v>383</v>
      </c>
      <c r="AZ280" s="1" t="s">
        <v>384</v>
      </c>
      <c r="BA280" s="1" t="s">
        <v>385</v>
      </c>
      <c r="BB280" s="1"/>
      <c r="BC280" s="1"/>
      <c r="BD280" s="1"/>
      <c r="BE280" s="1"/>
      <c r="BF280" s="1"/>
      <c r="BG280" s="1"/>
      <c r="BH280" s="1"/>
      <c r="BI280" s="1"/>
      <c r="BJ280" s="28"/>
      <c r="BK280" s="28" t="s">
        <v>386</v>
      </c>
    </row>
    <row r="281" spans="1:64" s="164" customFormat="1" ht="12.95" customHeight="1" x14ac:dyDescent="0.25">
      <c r="A281" s="1" t="s">
        <v>361</v>
      </c>
      <c r="B281" s="1"/>
      <c r="C281" s="1" t="s">
        <v>641</v>
      </c>
      <c r="D281" s="1"/>
      <c r="E281" s="1"/>
      <c r="F281" s="1" t="s">
        <v>377</v>
      </c>
      <c r="G281" s="1" t="s">
        <v>378</v>
      </c>
      <c r="H281" s="1" t="s">
        <v>379</v>
      </c>
      <c r="I281" s="1" t="s">
        <v>643</v>
      </c>
      <c r="J281" s="1" t="s">
        <v>380</v>
      </c>
      <c r="K281" s="1"/>
      <c r="L281" s="15">
        <v>100</v>
      </c>
      <c r="M281" s="15" t="s">
        <v>197</v>
      </c>
      <c r="N281" s="1" t="s">
        <v>381</v>
      </c>
      <c r="O281" s="1" t="s">
        <v>166</v>
      </c>
      <c r="P281" s="1" t="s">
        <v>125</v>
      </c>
      <c r="Q281" s="1" t="s">
        <v>122</v>
      </c>
      <c r="R281" s="1" t="s">
        <v>382</v>
      </c>
      <c r="S281" s="1"/>
      <c r="T281" s="1" t="s">
        <v>146</v>
      </c>
      <c r="U281" s="1"/>
      <c r="V281" s="1"/>
      <c r="W281" s="1" t="s">
        <v>128</v>
      </c>
      <c r="X281" s="1" t="s">
        <v>121</v>
      </c>
      <c r="Y281" s="1" t="s">
        <v>128</v>
      </c>
      <c r="Z281" s="1"/>
      <c r="AA281" s="1" t="s">
        <v>138</v>
      </c>
      <c r="AB281" s="40"/>
      <c r="AC281" s="40"/>
      <c r="AD281" s="40">
        <v>174000000</v>
      </c>
      <c r="AE281" s="40">
        <f>AD281*1.12</f>
        <v>194880000.00000003</v>
      </c>
      <c r="AF281" s="40"/>
      <c r="AG281" s="40"/>
      <c r="AH281" s="102">
        <v>174000000</v>
      </c>
      <c r="AI281" s="40">
        <f>AH281*1.12</f>
        <v>194880000.00000003</v>
      </c>
      <c r="AJ281" s="40"/>
      <c r="AK281" s="40"/>
      <c r="AL281" s="102"/>
      <c r="AM281" s="40"/>
      <c r="AN281" s="40"/>
      <c r="AO281" s="40"/>
      <c r="AP281" s="40"/>
      <c r="AQ281" s="40"/>
      <c r="AR281" s="40"/>
      <c r="AS281" s="40"/>
      <c r="AT281" s="40"/>
      <c r="AU281" s="40"/>
      <c r="AV281" s="42"/>
      <c r="AW281" s="41">
        <f t="shared" si="203"/>
        <v>348000000</v>
      </c>
      <c r="AX281" s="42">
        <f>AW281*1.12</f>
        <v>389760000.00000006</v>
      </c>
      <c r="AY281" s="1" t="s">
        <v>383</v>
      </c>
      <c r="AZ281" s="1" t="s">
        <v>384</v>
      </c>
      <c r="BA281" s="1" t="s">
        <v>385</v>
      </c>
      <c r="BB281" s="1"/>
      <c r="BC281" s="1"/>
      <c r="BD281" s="1"/>
      <c r="BE281" s="1"/>
      <c r="BF281" s="1"/>
      <c r="BG281" s="1"/>
      <c r="BH281" s="1"/>
      <c r="BI281" s="1"/>
      <c r="BJ281" s="28"/>
      <c r="BK281" s="27">
        <v>14</v>
      </c>
    </row>
    <row r="282" spans="1:64" ht="12.95" customHeight="1" x14ac:dyDescent="0.25">
      <c r="A282" s="57" t="s">
        <v>177</v>
      </c>
      <c r="B282" s="57" t="s">
        <v>152</v>
      </c>
      <c r="C282" s="189" t="s">
        <v>345</v>
      </c>
      <c r="D282" s="84"/>
      <c r="E282" s="1"/>
      <c r="F282" s="2" t="s">
        <v>178</v>
      </c>
      <c r="G282" s="3" t="s">
        <v>179</v>
      </c>
      <c r="H282" s="3" t="s">
        <v>180</v>
      </c>
      <c r="I282" s="4" t="s">
        <v>120</v>
      </c>
      <c r="J282" s="1"/>
      <c r="K282" s="1"/>
      <c r="L282" s="2">
        <v>100</v>
      </c>
      <c r="M282" s="1">
        <v>230000000</v>
      </c>
      <c r="N282" s="1" t="s">
        <v>123</v>
      </c>
      <c r="O282" s="1" t="s">
        <v>126</v>
      </c>
      <c r="P282" s="1" t="s">
        <v>125</v>
      </c>
      <c r="Q282" s="1">
        <v>230000000</v>
      </c>
      <c r="R282" s="1" t="s">
        <v>174</v>
      </c>
      <c r="S282" s="1"/>
      <c r="T282" s="1" t="s">
        <v>167</v>
      </c>
      <c r="U282" s="1"/>
      <c r="V282" s="1"/>
      <c r="W282" s="1">
        <v>0</v>
      </c>
      <c r="X282" s="1">
        <v>100</v>
      </c>
      <c r="Y282" s="1">
        <v>0</v>
      </c>
      <c r="Z282" s="1"/>
      <c r="AA282" s="4" t="s">
        <v>138</v>
      </c>
      <c r="AB282" s="21"/>
      <c r="AC282" s="18"/>
      <c r="AD282" s="21">
        <f>9143.46*1000</f>
        <v>9143460</v>
      </c>
      <c r="AE282" s="40">
        <f>AD282*1.12</f>
        <v>10240675.200000001</v>
      </c>
      <c r="AF282" s="18"/>
      <c r="AG282" s="18"/>
      <c r="AH282" s="18">
        <f>9143.46*1000</f>
        <v>9143460</v>
      </c>
      <c r="AI282" s="40">
        <f>AH282*1.12</f>
        <v>10240675.200000001</v>
      </c>
      <c r="AJ282" s="18"/>
      <c r="AK282" s="18"/>
      <c r="AL282" s="18">
        <f>9143.46*1000</f>
        <v>9143460</v>
      </c>
      <c r="AM282" s="40">
        <f>AL282*1.12</f>
        <v>10240675.200000001</v>
      </c>
      <c r="AN282" s="71"/>
      <c r="AO282" s="71"/>
      <c r="AP282" s="71">
        <f>9143.46*1000</f>
        <v>9143460</v>
      </c>
      <c r="AQ282" s="71">
        <f>AP282*1.12</f>
        <v>10240675.200000001</v>
      </c>
      <c r="AR282" s="71"/>
      <c r="AS282" s="71"/>
      <c r="AT282" s="71">
        <f>9143.46*1000</f>
        <v>9143460</v>
      </c>
      <c r="AU282" s="71">
        <f>AT282*1.12</f>
        <v>10240675.200000001</v>
      </c>
      <c r="AV282" s="85"/>
      <c r="AW282" s="42">
        <f t="shared" si="203"/>
        <v>45717300</v>
      </c>
      <c r="AX282" s="42">
        <f t="shared" ref="AX282:AX332" si="207">AW282*1.12</f>
        <v>51203376.000000007</v>
      </c>
      <c r="AY282" s="6" t="s">
        <v>129</v>
      </c>
      <c r="AZ282" s="6" t="s">
        <v>402</v>
      </c>
      <c r="BA282" s="6" t="s">
        <v>402</v>
      </c>
      <c r="BB282" s="1"/>
      <c r="BC282" s="1"/>
      <c r="BD282" s="1"/>
      <c r="BE282" s="1"/>
      <c r="BF282" s="1"/>
      <c r="BG282" s="1"/>
      <c r="BH282" s="1"/>
      <c r="BI282" s="1"/>
      <c r="BJ282" s="28"/>
      <c r="BK282" s="32"/>
    </row>
    <row r="283" spans="1:64" ht="12.95" customHeight="1" x14ac:dyDescent="0.25">
      <c r="A283" s="1" t="s">
        <v>116</v>
      </c>
      <c r="B283" s="1" t="s">
        <v>157</v>
      </c>
      <c r="C283" s="175" t="s">
        <v>350</v>
      </c>
      <c r="D283" s="28"/>
      <c r="E283" s="1"/>
      <c r="F283" s="2" t="s">
        <v>117</v>
      </c>
      <c r="G283" s="3" t="s">
        <v>118</v>
      </c>
      <c r="H283" s="3" t="s">
        <v>119</v>
      </c>
      <c r="I283" s="4" t="s">
        <v>120</v>
      </c>
      <c r="J283" s="1"/>
      <c r="K283" s="1"/>
      <c r="L283" s="2">
        <v>100</v>
      </c>
      <c r="M283" s="1" t="s">
        <v>122</v>
      </c>
      <c r="N283" s="1" t="s">
        <v>131</v>
      </c>
      <c r="O283" s="1" t="s">
        <v>126</v>
      </c>
      <c r="P283" s="1" t="s">
        <v>125</v>
      </c>
      <c r="Q283" s="1" t="s">
        <v>122</v>
      </c>
      <c r="R283" s="1" t="s">
        <v>338</v>
      </c>
      <c r="S283" s="1"/>
      <c r="T283" s="1" t="s">
        <v>127</v>
      </c>
      <c r="U283" s="1"/>
      <c r="V283" s="1"/>
      <c r="W283" s="1" t="s">
        <v>128</v>
      </c>
      <c r="X283" s="1" t="s">
        <v>121</v>
      </c>
      <c r="Y283" s="1" t="s">
        <v>128</v>
      </c>
      <c r="Z283" s="1" t="s">
        <v>500</v>
      </c>
      <c r="AA283" s="4" t="s">
        <v>138</v>
      </c>
      <c r="AB283" s="21">
        <v>1</v>
      </c>
      <c r="AC283" s="18">
        <v>99950400</v>
      </c>
      <c r="AD283" s="21">
        <v>99711040</v>
      </c>
      <c r="AE283" s="40">
        <f>AD283*1.12</f>
        <v>111676364.80000001</v>
      </c>
      <c r="AF283" s="18">
        <v>1</v>
      </c>
      <c r="AG283" s="18">
        <v>138674304</v>
      </c>
      <c r="AH283" s="18">
        <v>138674304</v>
      </c>
      <c r="AI283" s="40">
        <f>AH283*1.12</f>
        <v>155315220.48000002</v>
      </c>
      <c r="AJ283" s="18">
        <v>1</v>
      </c>
      <c r="AK283" s="18">
        <v>144231648</v>
      </c>
      <c r="AL283" s="18">
        <v>144231648</v>
      </c>
      <c r="AM283" s="40">
        <f>AL283*1.12</f>
        <v>161539445.76000002</v>
      </c>
      <c r="AN283" s="71">
        <v>0</v>
      </c>
      <c r="AO283" s="71">
        <v>0</v>
      </c>
      <c r="AP283" s="71">
        <v>0</v>
      </c>
      <c r="AQ283" s="71">
        <v>0</v>
      </c>
      <c r="AR283" s="71">
        <v>0</v>
      </c>
      <c r="AS283" s="71">
        <v>0</v>
      </c>
      <c r="AT283" s="71">
        <v>0</v>
      </c>
      <c r="AU283" s="71">
        <v>0</v>
      </c>
      <c r="AV283" s="85">
        <f>AB283+AF283+AJ283+AN283+AR283</f>
        <v>3</v>
      </c>
      <c r="AW283" s="42">
        <v>0</v>
      </c>
      <c r="AX283" s="42">
        <f t="shared" si="207"/>
        <v>0</v>
      </c>
      <c r="AY283" s="6" t="s">
        <v>129</v>
      </c>
      <c r="AZ283" s="6" t="s">
        <v>404</v>
      </c>
      <c r="BA283" s="6" t="s">
        <v>404</v>
      </c>
      <c r="BB283" s="1"/>
      <c r="BC283" s="1"/>
      <c r="BD283" s="1"/>
      <c r="BE283" s="1"/>
      <c r="BF283" s="1"/>
      <c r="BG283" s="1"/>
      <c r="BH283" s="1"/>
      <c r="BI283" s="1"/>
      <c r="BJ283" s="28"/>
      <c r="BK283" s="28" t="s">
        <v>375</v>
      </c>
      <c r="BL283" s="187"/>
    </row>
    <row r="284" spans="1:64" s="164" customFormat="1" ht="12.95" customHeight="1" x14ac:dyDescent="0.25">
      <c r="A284" s="15" t="s">
        <v>217</v>
      </c>
      <c r="B284" s="44"/>
      <c r="C284" s="175" t="s">
        <v>355</v>
      </c>
      <c r="D284" s="87"/>
      <c r="E284" s="44"/>
      <c r="F284" s="1" t="s">
        <v>519</v>
      </c>
      <c r="G284" s="1" t="s">
        <v>520</v>
      </c>
      <c r="H284" s="1" t="s">
        <v>520</v>
      </c>
      <c r="I284" s="1" t="s">
        <v>120</v>
      </c>
      <c r="J284" s="1"/>
      <c r="K284" s="1"/>
      <c r="L284" s="1">
        <v>80</v>
      </c>
      <c r="M284" s="112" t="s">
        <v>122</v>
      </c>
      <c r="N284" s="112" t="s">
        <v>224</v>
      </c>
      <c r="O284" s="112" t="s">
        <v>166</v>
      </c>
      <c r="P284" s="112" t="s">
        <v>125</v>
      </c>
      <c r="Q284" s="112">
        <v>230000000</v>
      </c>
      <c r="R284" s="1" t="s">
        <v>521</v>
      </c>
      <c r="S284" s="112"/>
      <c r="T284" s="112" t="s">
        <v>146</v>
      </c>
      <c r="U284" s="112"/>
      <c r="V284" s="112"/>
      <c r="W284" s="112">
        <v>0</v>
      </c>
      <c r="X284" s="112">
        <v>90</v>
      </c>
      <c r="Y284" s="112">
        <v>10</v>
      </c>
      <c r="Z284" s="114"/>
      <c r="AA284" s="113" t="s">
        <v>138</v>
      </c>
      <c r="AB284" s="112"/>
      <c r="AC284" s="112"/>
      <c r="AD284" s="114">
        <v>12960000</v>
      </c>
      <c r="AE284" s="114">
        <f t="shared" ref="AE284:AE316" si="208">AD284*1.12</f>
        <v>14515200.000000002</v>
      </c>
      <c r="AF284" s="114"/>
      <c r="AG284" s="114"/>
      <c r="AH284" s="114">
        <v>7653702</v>
      </c>
      <c r="AI284" s="21">
        <f t="shared" ref="AI284:AI316" si="209">AH284*1.12</f>
        <v>8572146.2400000002</v>
      </c>
      <c r="AJ284" s="114"/>
      <c r="AK284" s="114"/>
      <c r="AL284" s="114"/>
      <c r="AM284" s="21">
        <f t="shared" ref="AM284:AM316" si="210">AL284*1.12</f>
        <v>0</v>
      </c>
      <c r="AN284" s="114"/>
      <c r="AO284" s="114"/>
      <c r="AP284" s="114"/>
      <c r="AQ284" s="21">
        <f t="shared" ref="AQ284:AQ294" si="211">AP284*1.12</f>
        <v>0</v>
      </c>
      <c r="AR284" s="114"/>
      <c r="AS284" s="114"/>
      <c r="AT284" s="114"/>
      <c r="AU284" s="21">
        <f t="shared" ref="AU284:AU294" si="212">AT284*1.12</f>
        <v>0</v>
      </c>
      <c r="AV284" s="114"/>
      <c r="AW284" s="202">
        <f t="shared" ref="AW284:AW293" si="213">AD284+AH284+AL284+AP284+AT284</f>
        <v>20613702</v>
      </c>
      <c r="AX284" s="202">
        <f t="shared" si="207"/>
        <v>23087346.240000002</v>
      </c>
      <c r="AY284" s="112" t="s">
        <v>129</v>
      </c>
      <c r="AZ284" s="1" t="s">
        <v>522</v>
      </c>
      <c r="BA284" s="1" t="s">
        <v>523</v>
      </c>
      <c r="BB284" s="44"/>
      <c r="BC284" s="44"/>
      <c r="BD284" s="44"/>
      <c r="BE284" s="44"/>
      <c r="BF284" s="44"/>
      <c r="BG284" s="44"/>
      <c r="BH284" s="44"/>
      <c r="BI284" s="44"/>
      <c r="BJ284" s="87"/>
      <c r="BK284" s="28"/>
    </row>
    <row r="285" spans="1:64" s="164" customFormat="1" ht="12.95" customHeight="1" x14ac:dyDescent="0.25">
      <c r="A285" s="15" t="s">
        <v>217</v>
      </c>
      <c r="B285" s="44"/>
      <c r="C285" s="175" t="s">
        <v>362</v>
      </c>
      <c r="D285" s="87"/>
      <c r="E285" s="44"/>
      <c r="F285" s="1" t="s">
        <v>519</v>
      </c>
      <c r="G285" s="1" t="s">
        <v>520</v>
      </c>
      <c r="H285" s="1" t="s">
        <v>520</v>
      </c>
      <c r="I285" s="1" t="s">
        <v>143</v>
      </c>
      <c r="J285" s="152" t="s">
        <v>651</v>
      </c>
      <c r="K285" s="1"/>
      <c r="L285" s="1">
        <v>80</v>
      </c>
      <c r="M285" s="112" t="s">
        <v>122</v>
      </c>
      <c r="N285" s="112" t="s">
        <v>224</v>
      </c>
      <c r="O285" s="112" t="s">
        <v>166</v>
      </c>
      <c r="P285" s="112" t="s">
        <v>125</v>
      </c>
      <c r="Q285" s="112">
        <v>230000000</v>
      </c>
      <c r="R285" s="1" t="s">
        <v>521</v>
      </c>
      <c r="S285" s="112"/>
      <c r="T285" s="112" t="s">
        <v>146</v>
      </c>
      <c r="U285" s="112"/>
      <c r="V285" s="112"/>
      <c r="W285" s="112">
        <v>0</v>
      </c>
      <c r="X285" s="112">
        <v>90</v>
      </c>
      <c r="Y285" s="112">
        <v>10</v>
      </c>
      <c r="Z285" s="114"/>
      <c r="AA285" s="113" t="s">
        <v>138</v>
      </c>
      <c r="AB285" s="112"/>
      <c r="AC285" s="112"/>
      <c r="AD285" s="114">
        <v>4480000.0000000009</v>
      </c>
      <c r="AE285" s="114">
        <f t="shared" si="208"/>
        <v>5017600.0000000019</v>
      </c>
      <c r="AF285" s="114"/>
      <c r="AG285" s="114"/>
      <c r="AH285" s="114">
        <v>2645723.9999999991</v>
      </c>
      <c r="AI285" s="21">
        <f t="shared" si="209"/>
        <v>2963210.8799999994</v>
      </c>
      <c r="AJ285" s="114"/>
      <c r="AK285" s="114"/>
      <c r="AL285" s="114"/>
      <c r="AM285" s="21">
        <f t="shared" si="210"/>
        <v>0</v>
      </c>
      <c r="AN285" s="114"/>
      <c r="AO285" s="114"/>
      <c r="AP285" s="114"/>
      <c r="AQ285" s="21">
        <f t="shared" si="211"/>
        <v>0</v>
      </c>
      <c r="AR285" s="114"/>
      <c r="AS285" s="114"/>
      <c r="AT285" s="114"/>
      <c r="AU285" s="21">
        <f t="shared" si="212"/>
        <v>0</v>
      </c>
      <c r="AV285" s="114"/>
      <c r="AW285" s="41">
        <v>0</v>
      </c>
      <c r="AX285" s="41">
        <f t="shared" si="207"/>
        <v>0</v>
      </c>
      <c r="AY285" s="112" t="s">
        <v>129</v>
      </c>
      <c r="AZ285" s="1" t="s">
        <v>524</v>
      </c>
      <c r="BA285" s="1" t="s">
        <v>525</v>
      </c>
      <c r="BB285" s="44"/>
      <c r="BC285" s="44"/>
      <c r="BD285" s="44"/>
      <c r="BE285" s="44"/>
      <c r="BF285" s="44"/>
      <c r="BG285" s="44"/>
      <c r="BH285" s="44"/>
      <c r="BI285" s="44"/>
      <c r="BJ285" s="87"/>
      <c r="BK285" s="28"/>
    </row>
    <row r="286" spans="1:64" s="164" customFormat="1" ht="12.95" customHeight="1" x14ac:dyDescent="0.25">
      <c r="A286" s="4" t="s">
        <v>217</v>
      </c>
      <c r="B286" s="44"/>
      <c r="C286" s="4" t="s">
        <v>731</v>
      </c>
      <c r="D286" s="44"/>
      <c r="E286" s="44"/>
      <c r="F286" s="1" t="s">
        <v>519</v>
      </c>
      <c r="G286" s="1" t="s">
        <v>520</v>
      </c>
      <c r="H286" s="1" t="s">
        <v>520</v>
      </c>
      <c r="I286" s="1" t="s">
        <v>143</v>
      </c>
      <c r="J286" s="1" t="s">
        <v>651</v>
      </c>
      <c r="K286" s="1"/>
      <c r="L286" s="1">
        <v>80</v>
      </c>
      <c r="M286" s="1" t="s">
        <v>122</v>
      </c>
      <c r="N286" s="5" t="s">
        <v>224</v>
      </c>
      <c r="O286" s="1" t="s">
        <v>144</v>
      </c>
      <c r="P286" s="1" t="s">
        <v>125</v>
      </c>
      <c r="Q286" s="1">
        <v>230000000</v>
      </c>
      <c r="R286" s="1" t="s">
        <v>521</v>
      </c>
      <c r="S286" s="1"/>
      <c r="T286" s="1" t="s">
        <v>146</v>
      </c>
      <c r="U286" s="1"/>
      <c r="V286" s="1"/>
      <c r="W286" s="1">
        <v>0</v>
      </c>
      <c r="X286" s="1">
        <v>90</v>
      </c>
      <c r="Y286" s="1">
        <v>10</v>
      </c>
      <c r="Z286" s="21"/>
      <c r="AA286" s="5" t="s">
        <v>138</v>
      </c>
      <c r="AB286" s="71"/>
      <c r="AC286" s="71"/>
      <c r="AD286" s="71">
        <v>4480000.0000000009</v>
      </c>
      <c r="AE286" s="71">
        <f t="shared" si="208"/>
        <v>5017600.0000000019</v>
      </c>
      <c r="AF286" s="71"/>
      <c r="AG286" s="71"/>
      <c r="AH286" s="71">
        <v>2645723.9999999991</v>
      </c>
      <c r="AI286" s="71">
        <f t="shared" si="209"/>
        <v>2963210.8799999994</v>
      </c>
      <c r="AJ286" s="71"/>
      <c r="AK286" s="71"/>
      <c r="AL286" s="71"/>
      <c r="AM286" s="71"/>
      <c r="AN286" s="71"/>
      <c r="AO286" s="71"/>
      <c r="AP286" s="71"/>
      <c r="AQ286" s="71"/>
      <c r="AR286" s="71"/>
      <c r="AS286" s="71"/>
      <c r="AT286" s="71"/>
      <c r="AU286" s="71"/>
      <c r="AV286" s="71"/>
      <c r="AW286" s="41">
        <v>0</v>
      </c>
      <c r="AX286" s="41">
        <f>AW286*1.12</f>
        <v>0</v>
      </c>
      <c r="AY286" s="1" t="s">
        <v>129</v>
      </c>
      <c r="AZ286" s="1" t="s">
        <v>524</v>
      </c>
      <c r="BA286" s="1" t="s">
        <v>525</v>
      </c>
      <c r="BB286" s="44"/>
      <c r="BC286" s="44"/>
      <c r="BD286" s="44"/>
      <c r="BE286" s="44"/>
      <c r="BF286" s="44"/>
      <c r="BG286" s="44"/>
      <c r="BH286" s="44"/>
      <c r="BI286" s="44"/>
      <c r="BJ286" s="87"/>
      <c r="BK286" s="32">
        <v>14</v>
      </c>
    </row>
    <row r="287" spans="1:64" s="164" customFormat="1" ht="12.95" customHeight="1" x14ac:dyDescent="0.25">
      <c r="A287" s="4" t="s">
        <v>217</v>
      </c>
      <c r="B287" s="44"/>
      <c r="C287" s="4" t="s">
        <v>771</v>
      </c>
      <c r="D287" s="44"/>
      <c r="E287" s="44"/>
      <c r="F287" s="1" t="s">
        <v>519</v>
      </c>
      <c r="G287" s="1" t="s">
        <v>520</v>
      </c>
      <c r="H287" s="1" t="s">
        <v>520</v>
      </c>
      <c r="I287" s="1" t="s">
        <v>143</v>
      </c>
      <c r="J287" s="1" t="s">
        <v>651</v>
      </c>
      <c r="K287" s="1"/>
      <c r="L287" s="1">
        <v>80</v>
      </c>
      <c r="M287" s="1" t="s">
        <v>122</v>
      </c>
      <c r="N287" s="5" t="s">
        <v>224</v>
      </c>
      <c r="O287" s="1" t="s">
        <v>398</v>
      </c>
      <c r="P287" s="1" t="s">
        <v>125</v>
      </c>
      <c r="Q287" s="1">
        <v>230000000</v>
      </c>
      <c r="R287" s="1" t="s">
        <v>521</v>
      </c>
      <c r="S287" s="1"/>
      <c r="T287" s="1" t="s">
        <v>146</v>
      </c>
      <c r="U287" s="1"/>
      <c r="V287" s="1"/>
      <c r="W287" s="1">
        <v>0</v>
      </c>
      <c r="X287" s="16">
        <v>100</v>
      </c>
      <c r="Y287" s="1">
        <v>0</v>
      </c>
      <c r="Z287" s="21"/>
      <c r="AA287" s="5" t="s">
        <v>138</v>
      </c>
      <c r="AB287" s="71"/>
      <c r="AC287" s="71"/>
      <c r="AD287" s="71">
        <v>4480000.0000000009</v>
      </c>
      <c r="AE287" s="71">
        <f t="shared" si="208"/>
        <v>5017600.0000000019</v>
      </c>
      <c r="AF287" s="71"/>
      <c r="AG287" s="71"/>
      <c r="AH287" s="71">
        <v>2645723.9999999991</v>
      </c>
      <c r="AI287" s="71">
        <f t="shared" si="209"/>
        <v>2963210.8799999994</v>
      </c>
      <c r="AJ287" s="71"/>
      <c r="AK287" s="71"/>
      <c r="AL287" s="71"/>
      <c r="AM287" s="71"/>
      <c r="AN287" s="71"/>
      <c r="AO287" s="71"/>
      <c r="AP287" s="71"/>
      <c r="AQ287" s="71"/>
      <c r="AR287" s="71"/>
      <c r="AS287" s="71"/>
      <c r="AT287" s="71"/>
      <c r="AU287" s="71"/>
      <c r="AV287" s="71"/>
      <c r="AW287" s="42">
        <f t="shared" si="213"/>
        <v>7125724</v>
      </c>
      <c r="AX287" s="42">
        <f t="shared" si="207"/>
        <v>7980810.8800000008</v>
      </c>
      <c r="AY287" s="1" t="s">
        <v>129</v>
      </c>
      <c r="AZ287" s="1" t="s">
        <v>524</v>
      </c>
      <c r="BA287" s="1" t="s">
        <v>525</v>
      </c>
      <c r="BB287" s="44"/>
      <c r="BC287" s="44"/>
      <c r="BD287" s="44"/>
      <c r="BE287" s="44"/>
      <c r="BF287" s="44"/>
      <c r="BG287" s="44"/>
      <c r="BH287" s="44"/>
      <c r="BI287" s="44"/>
      <c r="BJ287" s="87"/>
      <c r="BK287" s="32" t="s">
        <v>772</v>
      </c>
    </row>
    <row r="288" spans="1:64" s="164" customFormat="1" ht="12.95" customHeight="1" x14ac:dyDescent="0.25">
      <c r="A288" s="15" t="s">
        <v>217</v>
      </c>
      <c r="B288" s="44"/>
      <c r="C288" s="175" t="s">
        <v>526</v>
      </c>
      <c r="D288" s="87"/>
      <c r="E288" s="44"/>
      <c r="F288" s="1" t="s">
        <v>519</v>
      </c>
      <c r="G288" s="1" t="s">
        <v>520</v>
      </c>
      <c r="H288" s="1" t="s">
        <v>520</v>
      </c>
      <c r="I288" s="1" t="s">
        <v>120</v>
      </c>
      <c r="J288" s="1"/>
      <c r="K288" s="1"/>
      <c r="L288" s="1">
        <v>80</v>
      </c>
      <c r="M288" s="112" t="s">
        <v>122</v>
      </c>
      <c r="N288" s="112" t="s">
        <v>224</v>
      </c>
      <c r="O288" s="112" t="s">
        <v>166</v>
      </c>
      <c r="P288" s="112" t="s">
        <v>125</v>
      </c>
      <c r="Q288" s="112">
        <v>230000000</v>
      </c>
      <c r="R288" s="1" t="s">
        <v>511</v>
      </c>
      <c r="S288" s="112"/>
      <c r="T288" s="112" t="s">
        <v>146</v>
      </c>
      <c r="U288" s="112"/>
      <c r="V288" s="112"/>
      <c r="W288" s="112">
        <v>0</v>
      </c>
      <c r="X288" s="112">
        <v>90</v>
      </c>
      <c r="Y288" s="112">
        <v>10</v>
      </c>
      <c r="Z288" s="114"/>
      <c r="AA288" s="113" t="s">
        <v>138</v>
      </c>
      <c r="AB288" s="112"/>
      <c r="AC288" s="112"/>
      <c r="AD288" s="114">
        <v>24451411</v>
      </c>
      <c r="AE288" s="114">
        <f t="shared" si="208"/>
        <v>27385580.320000004</v>
      </c>
      <c r="AF288" s="114"/>
      <c r="AG288" s="114"/>
      <c r="AH288" s="114">
        <v>16200000</v>
      </c>
      <c r="AI288" s="21">
        <f t="shared" si="209"/>
        <v>18144000</v>
      </c>
      <c r="AJ288" s="114"/>
      <c r="AK288" s="114"/>
      <c r="AL288" s="114"/>
      <c r="AM288" s="21">
        <f t="shared" si="210"/>
        <v>0</v>
      </c>
      <c r="AN288" s="114"/>
      <c r="AO288" s="114"/>
      <c r="AP288" s="114"/>
      <c r="AQ288" s="21">
        <f t="shared" si="211"/>
        <v>0</v>
      </c>
      <c r="AR288" s="114"/>
      <c r="AS288" s="114"/>
      <c r="AT288" s="114"/>
      <c r="AU288" s="21">
        <f t="shared" si="212"/>
        <v>0</v>
      </c>
      <c r="AV288" s="114"/>
      <c r="AW288" s="41">
        <v>0</v>
      </c>
      <c r="AX288" s="41">
        <f>AW288*1.12</f>
        <v>0</v>
      </c>
      <c r="AY288" s="112" t="s">
        <v>129</v>
      </c>
      <c r="AZ288" s="1" t="s">
        <v>527</v>
      </c>
      <c r="BA288" s="1" t="s">
        <v>528</v>
      </c>
      <c r="BB288" s="44"/>
      <c r="BC288" s="44"/>
      <c r="BD288" s="44"/>
      <c r="BE288" s="44"/>
      <c r="BF288" s="44"/>
      <c r="BG288" s="44"/>
      <c r="BH288" s="44"/>
      <c r="BI288" s="44"/>
      <c r="BJ288" s="87"/>
      <c r="BK288" s="28"/>
    </row>
    <row r="289" spans="1:63" s="164" customFormat="1" ht="12.95" customHeight="1" x14ac:dyDescent="0.25">
      <c r="A289" s="15" t="s">
        <v>217</v>
      </c>
      <c r="B289" s="44"/>
      <c r="C289" s="178" t="s">
        <v>773</v>
      </c>
      <c r="D289" s="87"/>
      <c r="E289" s="44"/>
      <c r="F289" s="1" t="s">
        <v>519</v>
      </c>
      <c r="G289" s="1" t="s">
        <v>520</v>
      </c>
      <c r="H289" s="1" t="s">
        <v>520</v>
      </c>
      <c r="I289" s="1" t="s">
        <v>120</v>
      </c>
      <c r="J289" s="1"/>
      <c r="K289" s="1"/>
      <c r="L289" s="1">
        <v>80</v>
      </c>
      <c r="M289" s="118" t="s">
        <v>122</v>
      </c>
      <c r="N289" s="5" t="s">
        <v>224</v>
      </c>
      <c r="O289" s="1" t="s">
        <v>398</v>
      </c>
      <c r="P289" s="118" t="s">
        <v>125</v>
      </c>
      <c r="Q289" s="118">
        <v>230000000</v>
      </c>
      <c r="R289" s="1" t="s">
        <v>511</v>
      </c>
      <c r="S289" s="118"/>
      <c r="T289" s="118" t="s">
        <v>146</v>
      </c>
      <c r="U289" s="118"/>
      <c r="V289" s="118"/>
      <c r="W289" s="118">
        <v>0</v>
      </c>
      <c r="X289" s="118">
        <v>90</v>
      </c>
      <c r="Y289" s="118">
        <v>10</v>
      </c>
      <c r="Z289" s="116"/>
      <c r="AA289" s="171" t="s">
        <v>138</v>
      </c>
      <c r="AB289" s="118"/>
      <c r="AC289" s="118"/>
      <c r="AD289" s="116">
        <v>24451411</v>
      </c>
      <c r="AE289" s="71">
        <f t="shared" si="208"/>
        <v>27385580.320000004</v>
      </c>
      <c r="AF289" s="116"/>
      <c r="AG289" s="116"/>
      <c r="AH289" s="116">
        <v>16200000</v>
      </c>
      <c r="AI289" s="71">
        <f t="shared" si="209"/>
        <v>18144000</v>
      </c>
      <c r="AJ289" s="116"/>
      <c r="AK289" s="116"/>
      <c r="AL289" s="116"/>
      <c r="AM289" s="21"/>
      <c r="AN289" s="116"/>
      <c r="AO289" s="116"/>
      <c r="AP289" s="116"/>
      <c r="AQ289" s="21"/>
      <c r="AR289" s="116"/>
      <c r="AS289" s="116"/>
      <c r="AT289" s="116"/>
      <c r="AU289" s="21"/>
      <c r="AV289" s="116"/>
      <c r="AW289" s="42">
        <f t="shared" si="213"/>
        <v>40651411</v>
      </c>
      <c r="AX289" s="42">
        <f t="shared" si="207"/>
        <v>45529580.320000008</v>
      </c>
      <c r="AY289" s="118" t="s">
        <v>129</v>
      </c>
      <c r="AZ289" s="1" t="s">
        <v>527</v>
      </c>
      <c r="BA289" s="1" t="s">
        <v>528</v>
      </c>
      <c r="BB289" s="44"/>
      <c r="BC289" s="44"/>
      <c r="BD289" s="44"/>
      <c r="BE289" s="44"/>
      <c r="BF289" s="44"/>
      <c r="BG289" s="44"/>
      <c r="BH289" s="44"/>
      <c r="BI289" s="44"/>
      <c r="BJ289" s="87"/>
      <c r="BK289" s="28" t="s">
        <v>60</v>
      </c>
    </row>
    <row r="290" spans="1:63" s="164" customFormat="1" ht="12.95" customHeight="1" x14ac:dyDescent="0.25">
      <c r="A290" s="15" t="s">
        <v>217</v>
      </c>
      <c r="B290" s="44"/>
      <c r="C290" s="175" t="s">
        <v>529</v>
      </c>
      <c r="D290" s="87"/>
      <c r="E290" s="44"/>
      <c r="F290" s="1" t="s">
        <v>519</v>
      </c>
      <c r="G290" s="1" t="s">
        <v>520</v>
      </c>
      <c r="H290" s="1" t="s">
        <v>520</v>
      </c>
      <c r="I290" s="1" t="s">
        <v>143</v>
      </c>
      <c r="J290" s="152" t="s">
        <v>651</v>
      </c>
      <c r="K290" s="1"/>
      <c r="L290" s="1">
        <v>80</v>
      </c>
      <c r="M290" s="112" t="s">
        <v>122</v>
      </c>
      <c r="N290" s="112" t="s">
        <v>224</v>
      </c>
      <c r="O290" s="112" t="s">
        <v>166</v>
      </c>
      <c r="P290" s="112" t="s">
        <v>125</v>
      </c>
      <c r="Q290" s="112">
        <v>230000000</v>
      </c>
      <c r="R290" s="1" t="s">
        <v>511</v>
      </c>
      <c r="S290" s="112"/>
      <c r="T290" s="112" t="s">
        <v>146</v>
      </c>
      <c r="U290" s="112"/>
      <c r="V290" s="112"/>
      <c r="W290" s="112">
        <v>0</v>
      </c>
      <c r="X290" s="112">
        <v>90</v>
      </c>
      <c r="Y290" s="112">
        <v>10</v>
      </c>
      <c r="Z290" s="114"/>
      <c r="AA290" s="113" t="s">
        <v>138</v>
      </c>
      <c r="AB290" s="112"/>
      <c r="AC290" s="112"/>
      <c r="AD290" s="114">
        <v>8452339</v>
      </c>
      <c r="AE290" s="114">
        <f t="shared" si="208"/>
        <v>9466619.6800000016</v>
      </c>
      <c r="AF290" s="114"/>
      <c r="AG290" s="114"/>
      <c r="AH290" s="114">
        <v>5600000</v>
      </c>
      <c r="AI290" s="21">
        <f t="shared" si="209"/>
        <v>6272000.0000000009</v>
      </c>
      <c r="AJ290" s="114"/>
      <c r="AK290" s="114"/>
      <c r="AL290" s="114"/>
      <c r="AM290" s="21">
        <f t="shared" si="210"/>
        <v>0</v>
      </c>
      <c r="AN290" s="114"/>
      <c r="AO290" s="114"/>
      <c r="AP290" s="114"/>
      <c r="AQ290" s="21">
        <f t="shared" si="211"/>
        <v>0</v>
      </c>
      <c r="AR290" s="114"/>
      <c r="AS290" s="114"/>
      <c r="AT290" s="114"/>
      <c r="AU290" s="21">
        <f t="shared" si="212"/>
        <v>0</v>
      </c>
      <c r="AV290" s="114"/>
      <c r="AW290" s="41">
        <v>0</v>
      </c>
      <c r="AX290" s="41">
        <f t="shared" si="207"/>
        <v>0</v>
      </c>
      <c r="AY290" s="112" t="s">
        <v>129</v>
      </c>
      <c r="AZ290" s="1" t="s">
        <v>530</v>
      </c>
      <c r="BA290" s="1" t="s">
        <v>531</v>
      </c>
      <c r="BB290" s="44"/>
      <c r="BC290" s="44"/>
      <c r="BD290" s="44"/>
      <c r="BE290" s="44"/>
      <c r="BF290" s="44"/>
      <c r="BG290" s="44"/>
      <c r="BH290" s="44"/>
      <c r="BI290" s="44"/>
      <c r="BJ290" s="87"/>
      <c r="BK290" s="28"/>
    </row>
    <row r="291" spans="1:63" s="164" customFormat="1" ht="12.95" customHeight="1" x14ac:dyDescent="0.25">
      <c r="A291" s="4" t="s">
        <v>217</v>
      </c>
      <c r="B291" s="44"/>
      <c r="C291" s="4" t="s">
        <v>732</v>
      </c>
      <c r="D291" s="44"/>
      <c r="E291" s="44"/>
      <c r="F291" s="1" t="s">
        <v>519</v>
      </c>
      <c r="G291" s="1" t="s">
        <v>520</v>
      </c>
      <c r="H291" s="1" t="s">
        <v>520</v>
      </c>
      <c r="I291" s="1" t="s">
        <v>143</v>
      </c>
      <c r="J291" s="1" t="s">
        <v>651</v>
      </c>
      <c r="K291" s="1"/>
      <c r="L291" s="1">
        <v>80</v>
      </c>
      <c r="M291" s="1" t="s">
        <v>122</v>
      </c>
      <c r="N291" s="5" t="s">
        <v>224</v>
      </c>
      <c r="O291" s="1" t="s">
        <v>144</v>
      </c>
      <c r="P291" s="1" t="s">
        <v>125</v>
      </c>
      <c r="Q291" s="1">
        <v>230000000</v>
      </c>
      <c r="R291" s="1" t="s">
        <v>511</v>
      </c>
      <c r="S291" s="1"/>
      <c r="T291" s="1" t="s">
        <v>146</v>
      </c>
      <c r="U291" s="1"/>
      <c r="V291" s="1"/>
      <c r="W291" s="1">
        <v>0</v>
      </c>
      <c r="X291" s="1">
        <v>90</v>
      </c>
      <c r="Y291" s="1">
        <v>10</v>
      </c>
      <c r="Z291" s="21"/>
      <c r="AA291" s="5" t="s">
        <v>138</v>
      </c>
      <c r="AB291" s="71"/>
      <c r="AC291" s="71"/>
      <c r="AD291" s="71">
        <v>8452339</v>
      </c>
      <c r="AE291" s="71">
        <v>9466619.6800000016</v>
      </c>
      <c r="AF291" s="71"/>
      <c r="AG291" s="71"/>
      <c r="AH291" s="71">
        <v>5600000</v>
      </c>
      <c r="AI291" s="71">
        <v>6272000.0000000009</v>
      </c>
      <c r="AJ291" s="71"/>
      <c r="AK291" s="71"/>
      <c r="AL291" s="71"/>
      <c r="AM291" s="71"/>
      <c r="AN291" s="71"/>
      <c r="AO291" s="71"/>
      <c r="AP291" s="71"/>
      <c r="AQ291" s="71"/>
      <c r="AR291" s="71"/>
      <c r="AS291" s="71"/>
      <c r="AT291" s="71"/>
      <c r="AU291" s="71"/>
      <c r="AV291" s="71"/>
      <c r="AW291" s="41">
        <v>0</v>
      </c>
      <c r="AX291" s="41">
        <f>AW291*1.12</f>
        <v>0</v>
      </c>
      <c r="AY291" s="1" t="s">
        <v>129</v>
      </c>
      <c r="AZ291" s="1" t="s">
        <v>530</v>
      </c>
      <c r="BA291" s="1" t="s">
        <v>531</v>
      </c>
      <c r="BB291" s="44"/>
      <c r="BC291" s="44"/>
      <c r="BD291" s="44"/>
      <c r="BE291" s="44"/>
      <c r="BF291" s="44"/>
      <c r="BG291" s="44"/>
      <c r="BH291" s="44"/>
      <c r="BI291" s="44"/>
      <c r="BJ291" s="87"/>
      <c r="BK291" s="32">
        <v>14</v>
      </c>
    </row>
    <row r="292" spans="1:63" s="164" customFormat="1" ht="12.95" customHeight="1" x14ac:dyDescent="0.25">
      <c r="A292" s="4" t="s">
        <v>217</v>
      </c>
      <c r="B292" s="44"/>
      <c r="C292" s="4" t="s">
        <v>774</v>
      </c>
      <c r="D292" s="44"/>
      <c r="E292" s="44"/>
      <c r="F292" s="1" t="s">
        <v>519</v>
      </c>
      <c r="G292" s="1" t="s">
        <v>520</v>
      </c>
      <c r="H292" s="1" t="s">
        <v>520</v>
      </c>
      <c r="I292" s="1" t="s">
        <v>143</v>
      </c>
      <c r="J292" s="1" t="s">
        <v>651</v>
      </c>
      <c r="K292" s="1"/>
      <c r="L292" s="1">
        <v>80</v>
      </c>
      <c r="M292" s="1" t="s">
        <v>122</v>
      </c>
      <c r="N292" s="5" t="s">
        <v>224</v>
      </c>
      <c r="O292" s="1" t="s">
        <v>398</v>
      </c>
      <c r="P292" s="1" t="s">
        <v>125</v>
      </c>
      <c r="Q292" s="1">
        <v>230000000</v>
      </c>
      <c r="R292" s="1" t="s">
        <v>511</v>
      </c>
      <c r="S292" s="1"/>
      <c r="T292" s="1" t="s">
        <v>146</v>
      </c>
      <c r="U292" s="1"/>
      <c r="V292" s="1"/>
      <c r="W292" s="1">
        <v>0</v>
      </c>
      <c r="X292" s="16">
        <v>100</v>
      </c>
      <c r="Y292" s="1">
        <v>0</v>
      </c>
      <c r="Z292" s="21"/>
      <c r="AA292" s="5" t="s">
        <v>138</v>
      </c>
      <c r="AB292" s="71"/>
      <c r="AC292" s="71"/>
      <c r="AD292" s="71">
        <v>8452339</v>
      </c>
      <c r="AE292" s="71">
        <f t="shared" ref="AE292" si="214">AD292*1.12</f>
        <v>9466619.6800000016</v>
      </c>
      <c r="AF292" s="71"/>
      <c r="AG292" s="71"/>
      <c r="AH292" s="71">
        <v>5600000</v>
      </c>
      <c r="AI292" s="71">
        <f t="shared" ref="AI292" si="215">AH292*1.12</f>
        <v>6272000.0000000009</v>
      </c>
      <c r="AJ292" s="71"/>
      <c r="AK292" s="71"/>
      <c r="AL292" s="71"/>
      <c r="AM292" s="71"/>
      <c r="AN292" s="71"/>
      <c r="AO292" s="71"/>
      <c r="AP292" s="71"/>
      <c r="AQ292" s="71"/>
      <c r="AR292" s="71"/>
      <c r="AS292" s="71"/>
      <c r="AT292" s="71"/>
      <c r="AU292" s="71"/>
      <c r="AV292" s="71"/>
      <c r="AW292" s="42">
        <f t="shared" ref="AW292" si="216">AD292+AH292+AL292+AP292+AT292</f>
        <v>14052339</v>
      </c>
      <c r="AX292" s="42">
        <f t="shared" ref="AX292" si="217">AW292*1.12</f>
        <v>15738619.680000002</v>
      </c>
      <c r="AY292" s="1" t="s">
        <v>129</v>
      </c>
      <c r="AZ292" s="1" t="s">
        <v>530</v>
      </c>
      <c r="BA292" s="1" t="s">
        <v>531</v>
      </c>
      <c r="BB292" s="44"/>
      <c r="BC292" s="44"/>
      <c r="BD292" s="44"/>
      <c r="BE292" s="44"/>
      <c r="BF292" s="44"/>
      <c r="BG292" s="44"/>
      <c r="BH292" s="44"/>
      <c r="BI292" s="44"/>
      <c r="BJ292" s="87"/>
      <c r="BK292" s="32" t="s">
        <v>772</v>
      </c>
    </row>
    <row r="293" spans="1:63" s="164" customFormat="1" ht="12.95" customHeight="1" x14ac:dyDescent="0.25">
      <c r="A293" s="15" t="s">
        <v>217</v>
      </c>
      <c r="B293" s="44"/>
      <c r="C293" s="175" t="s">
        <v>532</v>
      </c>
      <c r="D293" s="87"/>
      <c r="E293" s="44"/>
      <c r="F293" s="1" t="s">
        <v>519</v>
      </c>
      <c r="G293" s="1" t="s">
        <v>520</v>
      </c>
      <c r="H293" s="1" t="s">
        <v>520</v>
      </c>
      <c r="I293" s="1" t="s">
        <v>120</v>
      </c>
      <c r="J293" s="1"/>
      <c r="K293" s="1"/>
      <c r="L293" s="1">
        <v>80</v>
      </c>
      <c r="M293" s="112" t="s">
        <v>122</v>
      </c>
      <c r="N293" s="112" t="s">
        <v>224</v>
      </c>
      <c r="O293" s="112" t="s">
        <v>166</v>
      </c>
      <c r="P293" s="112" t="s">
        <v>125</v>
      </c>
      <c r="Q293" s="112">
        <v>230000000</v>
      </c>
      <c r="R293" s="1" t="s">
        <v>511</v>
      </c>
      <c r="S293" s="112"/>
      <c r="T293" s="112" t="s">
        <v>146</v>
      </c>
      <c r="U293" s="112"/>
      <c r="V293" s="112"/>
      <c r="W293" s="112">
        <v>0</v>
      </c>
      <c r="X293" s="112">
        <v>90</v>
      </c>
      <c r="Y293" s="112">
        <v>10</v>
      </c>
      <c r="Z293" s="114"/>
      <c r="AA293" s="113" t="s">
        <v>138</v>
      </c>
      <c r="AB293" s="112"/>
      <c r="AC293" s="112"/>
      <c r="AD293" s="114">
        <v>4731862</v>
      </c>
      <c r="AE293" s="114">
        <f t="shared" si="208"/>
        <v>5299685.4400000004</v>
      </c>
      <c r="AF293" s="114"/>
      <c r="AG293" s="114"/>
      <c r="AH293" s="114">
        <v>6097534</v>
      </c>
      <c r="AI293" s="21">
        <f t="shared" si="209"/>
        <v>6829238.080000001</v>
      </c>
      <c r="AJ293" s="114"/>
      <c r="AK293" s="114"/>
      <c r="AL293" s="114"/>
      <c r="AM293" s="21">
        <f t="shared" si="210"/>
        <v>0</v>
      </c>
      <c r="AN293" s="114"/>
      <c r="AO293" s="114"/>
      <c r="AP293" s="114"/>
      <c r="AQ293" s="21">
        <f t="shared" si="211"/>
        <v>0</v>
      </c>
      <c r="AR293" s="114"/>
      <c r="AS293" s="114"/>
      <c r="AT293" s="114"/>
      <c r="AU293" s="21">
        <f t="shared" si="212"/>
        <v>0</v>
      </c>
      <c r="AV293" s="114"/>
      <c r="AW293" s="202">
        <f t="shared" si="213"/>
        <v>10829396</v>
      </c>
      <c r="AX293" s="202">
        <f t="shared" si="207"/>
        <v>12128923.520000001</v>
      </c>
      <c r="AY293" s="112" t="s">
        <v>129</v>
      </c>
      <c r="AZ293" s="1" t="s">
        <v>533</v>
      </c>
      <c r="BA293" s="1" t="s">
        <v>534</v>
      </c>
      <c r="BB293" s="44"/>
      <c r="BC293" s="44"/>
      <c r="BD293" s="44"/>
      <c r="BE293" s="44"/>
      <c r="BF293" s="44"/>
      <c r="BG293" s="44"/>
      <c r="BH293" s="44"/>
      <c r="BI293" s="44"/>
      <c r="BJ293" s="87"/>
      <c r="BK293" s="28"/>
    </row>
    <row r="294" spans="1:63" s="164" customFormat="1" ht="12.95" customHeight="1" x14ac:dyDescent="0.25">
      <c r="A294" s="15" t="s">
        <v>217</v>
      </c>
      <c r="B294" s="44"/>
      <c r="C294" s="175" t="s">
        <v>535</v>
      </c>
      <c r="D294" s="87"/>
      <c r="E294" s="44"/>
      <c r="F294" s="1" t="s">
        <v>519</v>
      </c>
      <c r="G294" s="1" t="s">
        <v>520</v>
      </c>
      <c r="H294" s="1" t="s">
        <v>520</v>
      </c>
      <c r="I294" s="1" t="s">
        <v>143</v>
      </c>
      <c r="J294" s="152" t="s">
        <v>651</v>
      </c>
      <c r="K294" s="1"/>
      <c r="L294" s="1">
        <v>80</v>
      </c>
      <c r="M294" s="112" t="s">
        <v>122</v>
      </c>
      <c r="N294" s="112" t="s">
        <v>224</v>
      </c>
      <c r="O294" s="112" t="s">
        <v>166</v>
      </c>
      <c r="P294" s="112" t="s">
        <v>125</v>
      </c>
      <c r="Q294" s="112">
        <v>230000000</v>
      </c>
      <c r="R294" s="1" t="s">
        <v>511</v>
      </c>
      <c r="S294" s="112"/>
      <c r="T294" s="112" t="s">
        <v>146</v>
      </c>
      <c r="U294" s="112"/>
      <c r="V294" s="112"/>
      <c r="W294" s="112">
        <v>0</v>
      </c>
      <c r="X294" s="112">
        <v>90</v>
      </c>
      <c r="Y294" s="112">
        <v>10</v>
      </c>
      <c r="Z294" s="114"/>
      <c r="AA294" s="113" t="s">
        <v>138</v>
      </c>
      <c r="AB294" s="112"/>
      <c r="AC294" s="112"/>
      <c r="AD294" s="114">
        <v>1635705</v>
      </c>
      <c r="AE294" s="114">
        <f t="shared" si="208"/>
        <v>1831989.6</v>
      </c>
      <c r="AF294" s="114"/>
      <c r="AG294" s="114"/>
      <c r="AH294" s="114">
        <v>2107790</v>
      </c>
      <c r="AI294" s="21">
        <f t="shared" si="209"/>
        <v>2360724.8000000003</v>
      </c>
      <c r="AJ294" s="114"/>
      <c r="AK294" s="114"/>
      <c r="AL294" s="114"/>
      <c r="AM294" s="21">
        <f t="shared" si="210"/>
        <v>0</v>
      </c>
      <c r="AN294" s="114"/>
      <c r="AO294" s="114"/>
      <c r="AP294" s="114"/>
      <c r="AQ294" s="21">
        <f t="shared" si="211"/>
        <v>0</v>
      </c>
      <c r="AR294" s="114"/>
      <c r="AS294" s="114"/>
      <c r="AT294" s="114"/>
      <c r="AU294" s="21">
        <f t="shared" si="212"/>
        <v>0</v>
      </c>
      <c r="AV294" s="114"/>
      <c r="AW294" s="41">
        <v>0</v>
      </c>
      <c r="AX294" s="41">
        <f t="shared" si="207"/>
        <v>0</v>
      </c>
      <c r="AY294" s="112" t="s">
        <v>129</v>
      </c>
      <c r="AZ294" s="1" t="s">
        <v>536</v>
      </c>
      <c r="BA294" s="1" t="s">
        <v>537</v>
      </c>
      <c r="BB294" s="44"/>
      <c r="BC294" s="44"/>
      <c r="BD294" s="44"/>
      <c r="BE294" s="44"/>
      <c r="BF294" s="44"/>
      <c r="BG294" s="44"/>
      <c r="BH294" s="44"/>
      <c r="BI294" s="44"/>
      <c r="BJ294" s="87"/>
      <c r="BK294" s="28"/>
    </row>
    <row r="295" spans="1:63" s="164" customFormat="1" ht="12.95" customHeight="1" x14ac:dyDescent="0.25">
      <c r="A295" s="4" t="s">
        <v>217</v>
      </c>
      <c r="B295" s="44"/>
      <c r="C295" s="4" t="s">
        <v>733</v>
      </c>
      <c r="D295" s="44"/>
      <c r="E295" s="44"/>
      <c r="F295" s="1" t="s">
        <v>519</v>
      </c>
      <c r="G295" s="1" t="s">
        <v>520</v>
      </c>
      <c r="H295" s="1" t="s">
        <v>520</v>
      </c>
      <c r="I295" s="1" t="s">
        <v>143</v>
      </c>
      <c r="J295" s="1" t="s">
        <v>651</v>
      </c>
      <c r="K295" s="1"/>
      <c r="L295" s="1">
        <v>80</v>
      </c>
      <c r="M295" s="1" t="s">
        <v>122</v>
      </c>
      <c r="N295" s="5" t="s">
        <v>224</v>
      </c>
      <c r="O295" s="1" t="s">
        <v>144</v>
      </c>
      <c r="P295" s="1" t="s">
        <v>125</v>
      </c>
      <c r="Q295" s="1">
        <v>230000000</v>
      </c>
      <c r="R295" s="1" t="s">
        <v>511</v>
      </c>
      <c r="S295" s="1"/>
      <c r="T295" s="1" t="s">
        <v>146</v>
      </c>
      <c r="U295" s="1"/>
      <c r="V295" s="1"/>
      <c r="W295" s="1">
        <v>0</v>
      </c>
      <c r="X295" s="1">
        <v>90</v>
      </c>
      <c r="Y295" s="1">
        <v>10</v>
      </c>
      <c r="Z295" s="21"/>
      <c r="AA295" s="5" t="s">
        <v>138</v>
      </c>
      <c r="AB295" s="71"/>
      <c r="AC295" s="71"/>
      <c r="AD295" s="71">
        <v>1635705</v>
      </c>
      <c r="AE295" s="71">
        <v>1831989.6</v>
      </c>
      <c r="AF295" s="71"/>
      <c r="AG295" s="71"/>
      <c r="AH295" s="71">
        <v>2107790</v>
      </c>
      <c r="AI295" s="71">
        <v>2360724.8000000003</v>
      </c>
      <c r="AJ295" s="71"/>
      <c r="AK295" s="71"/>
      <c r="AL295" s="71"/>
      <c r="AM295" s="71"/>
      <c r="AN295" s="71"/>
      <c r="AO295" s="71"/>
      <c r="AP295" s="71"/>
      <c r="AQ295" s="71"/>
      <c r="AR295" s="71"/>
      <c r="AS295" s="71"/>
      <c r="AT295" s="71"/>
      <c r="AU295" s="71"/>
      <c r="AV295" s="71"/>
      <c r="AW295" s="41">
        <v>0</v>
      </c>
      <c r="AX295" s="41">
        <f>AW295*1.12</f>
        <v>0</v>
      </c>
      <c r="AY295" s="1" t="s">
        <v>129</v>
      </c>
      <c r="AZ295" s="1" t="s">
        <v>536</v>
      </c>
      <c r="BA295" s="1" t="s">
        <v>537</v>
      </c>
      <c r="BB295" s="44"/>
      <c r="BC295" s="44"/>
      <c r="BD295" s="44"/>
      <c r="BE295" s="44"/>
      <c r="BF295" s="44"/>
      <c r="BG295" s="44"/>
      <c r="BH295" s="44"/>
      <c r="BI295" s="44"/>
      <c r="BJ295" s="87"/>
      <c r="BK295" s="32">
        <v>14</v>
      </c>
    </row>
    <row r="296" spans="1:63" s="164" customFormat="1" ht="12.95" customHeight="1" x14ac:dyDescent="0.25">
      <c r="A296" s="4" t="s">
        <v>217</v>
      </c>
      <c r="B296" s="44"/>
      <c r="C296" s="4" t="s">
        <v>775</v>
      </c>
      <c r="D296" s="44"/>
      <c r="E296" s="44"/>
      <c r="F296" s="1" t="s">
        <v>519</v>
      </c>
      <c r="G296" s="1" t="s">
        <v>520</v>
      </c>
      <c r="H296" s="1" t="s">
        <v>520</v>
      </c>
      <c r="I296" s="1" t="s">
        <v>143</v>
      </c>
      <c r="J296" s="1" t="s">
        <v>651</v>
      </c>
      <c r="K296" s="1"/>
      <c r="L296" s="1">
        <v>80</v>
      </c>
      <c r="M296" s="1" t="s">
        <v>122</v>
      </c>
      <c r="N296" s="5" t="s">
        <v>224</v>
      </c>
      <c r="O296" s="1" t="s">
        <v>398</v>
      </c>
      <c r="P296" s="1" t="s">
        <v>125</v>
      </c>
      <c r="Q296" s="1">
        <v>230000000</v>
      </c>
      <c r="R296" s="1" t="s">
        <v>511</v>
      </c>
      <c r="S296" s="1"/>
      <c r="T296" s="1" t="s">
        <v>146</v>
      </c>
      <c r="U296" s="1"/>
      <c r="V296" s="1"/>
      <c r="W296" s="1">
        <v>0</v>
      </c>
      <c r="X296" s="16">
        <v>100</v>
      </c>
      <c r="Y296" s="1">
        <v>0</v>
      </c>
      <c r="Z296" s="21"/>
      <c r="AA296" s="5" t="s">
        <v>138</v>
      </c>
      <c r="AB296" s="71"/>
      <c r="AC296" s="71"/>
      <c r="AD296" s="71">
        <v>1635705</v>
      </c>
      <c r="AE296" s="71">
        <f t="shared" ref="AE296" si="218">AD296*1.12</f>
        <v>1831989.6</v>
      </c>
      <c r="AF296" s="71"/>
      <c r="AG296" s="71"/>
      <c r="AH296" s="71">
        <v>2107790</v>
      </c>
      <c r="AI296" s="71">
        <f t="shared" ref="AI296" si="219">AH296*1.12</f>
        <v>2360724.8000000003</v>
      </c>
      <c r="AJ296" s="71"/>
      <c r="AK296" s="71"/>
      <c r="AL296" s="71"/>
      <c r="AM296" s="71"/>
      <c r="AN296" s="71"/>
      <c r="AO296" s="71"/>
      <c r="AP296" s="71"/>
      <c r="AQ296" s="71"/>
      <c r="AR296" s="71"/>
      <c r="AS296" s="71"/>
      <c r="AT296" s="71"/>
      <c r="AU296" s="71"/>
      <c r="AV296" s="71"/>
      <c r="AW296" s="42">
        <f t="shared" ref="AW296" si="220">AD296+AH296+AL296+AP296+AT296</f>
        <v>3743495</v>
      </c>
      <c r="AX296" s="42">
        <f t="shared" ref="AX296" si="221">AW296*1.12</f>
        <v>4192714.4000000004</v>
      </c>
      <c r="AY296" s="1" t="s">
        <v>129</v>
      </c>
      <c r="AZ296" s="1" t="s">
        <v>536</v>
      </c>
      <c r="BA296" s="1" t="s">
        <v>537</v>
      </c>
      <c r="BB296" s="44"/>
      <c r="BC296" s="44"/>
      <c r="BD296" s="44"/>
      <c r="BE296" s="44"/>
      <c r="BF296" s="44"/>
      <c r="BG296" s="44"/>
      <c r="BH296" s="44"/>
      <c r="BI296" s="44"/>
      <c r="BJ296" s="87"/>
      <c r="BK296" s="32" t="s">
        <v>772</v>
      </c>
    </row>
    <row r="297" spans="1:63" s="164" customFormat="1" ht="12.95" customHeight="1" x14ac:dyDescent="0.25">
      <c r="A297" s="115" t="s">
        <v>133</v>
      </c>
      <c r="B297" s="27" t="s">
        <v>218</v>
      </c>
      <c r="C297" s="4" t="s">
        <v>583</v>
      </c>
      <c r="D297" s="4"/>
      <c r="E297" s="216"/>
      <c r="F297" s="22" t="s">
        <v>293</v>
      </c>
      <c r="G297" s="22" t="s">
        <v>294</v>
      </c>
      <c r="H297" s="22" t="s">
        <v>294</v>
      </c>
      <c r="I297" s="23" t="s">
        <v>120</v>
      </c>
      <c r="J297" s="23"/>
      <c r="K297" s="23"/>
      <c r="L297" s="22">
        <v>100</v>
      </c>
      <c r="M297" s="5">
        <v>230000000</v>
      </c>
      <c r="N297" s="5" t="s">
        <v>123</v>
      </c>
      <c r="O297" s="1" t="s">
        <v>166</v>
      </c>
      <c r="P297" s="23" t="s">
        <v>125</v>
      </c>
      <c r="Q297" s="24">
        <v>230000000</v>
      </c>
      <c r="R297" s="25" t="s">
        <v>257</v>
      </c>
      <c r="S297" s="25"/>
      <c r="T297" s="23" t="s">
        <v>127</v>
      </c>
      <c r="U297" s="5"/>
      <c r="V297" s="23"/>
      <c r="W297" s="23">
        <v>0</v>
      </c>
      <c r="X297" s="23">
        <v>100</v>
      </c>
      <c r="Y297" s="23">
        <v>0</v>
      </c>
      <c r="Z297" s="39"/>
      <c r="AA297" s="5" t="s">
        <v>138</v>
      </c>
      <c r="AB297" s="26"/>
      <c r="AC297" s="26"/>
      <c r="AD297" s="26">
        <v>30708000</v>
      </c>
      <c r="AE297" s="18">
        <f t="shared" si="208"/>
        <v>34392960</v>
      </c>
      <c r="AF297" s="26"/>
      <c r="AG297" s="26"/>
      <c r="AH297" s="26">
        <v>40944000</v>
      </c>
      <c r="AI297" s="18">
        <f t="shared" si="209"/>
        <v>45857280.000000007</v>
      </c>
      <c r="AJ297" s="19"/>
      <c r="AK297" s="19"/>
      <c r="AL297" s="26">
        <v>40944000</v>
      </c>
      <c r="AM297" s="18">
        <f t="shared" si="210"/>
        <v>45857280.000000007</v>
      </c>
      <c r="AN297" s="1"/>
      <c r="AO297" s="44"/>
      <c r="AP297" s="44"/>
      <c r="AQ297" s="44"/>
      <c r="AR297" s="44"/>
      <c r="AS297" s="44"/>
      <c r="AT297" s="44"/>
      <c r="AU297" s="21"/>
      <c r="AV297" s="116"/>
      <c r="AW297" s="41">
        <f>AD297+AH297+AL297+AP297+AT297</f>
        <v>112596000</v>
      </c>
      <c r="AX297" s="41">
        <f t="shared" si="207"/>
        <v>126107520.00000001</v>
      </c>
      <c r="AY297" s="9" t="s">
        <v>129</v>
      </c>
      <c r="AZ297" s="1" t="s">
        <v>584</v>
      </c>
      <c r="BA297" s="1" t="s">
        <v>585</v>
      </c>
      <c r="BB297" s="116"/>
      <c r="BC297" s="44"/>
      <c r="BD297" s="44"/>
      <c r="BE297" s="44"/>
      <c r="BF297" s="44"/>
      <c r="BG297" s="44"/>
      <c r="BH297" s="44"/>
      <c r="BI297" s="44"/>
      <c r="BJ297" s="87"/>
      <c r="BK297" s="28"/>
    </row>
    <row r="298" spans="1:63" s="164" customFormat="1" ht="12.95" customHeight="1" x14ac:dyDescent="0.25">
      <c r="A298" s="115" t="s">
        <v>133</v>
      </c>
      <c r="B298" s="27" t="s">
        <v>218</v>
      </c>
      <c r="C298" s="4" t="s">
        <v>586</v>
      </c>
      <c r="D298" s="4"/>
      <c r="E298" s="216"/>
      <c r="F298" s="22" t="s">
        <v>293</v>
      </c>
      <c r="G298" s="22" t="s">
        <v>294</v>
      </c>
      <c r="H298" s="22" t="s">
        <v>294</v>
      </c>
      <c r="I298" s="23" t="s">
        <v>120</v>
      </c>
      <c r="J298" s="23"/>
      <c r="K298" s="23"/>
      <c r="L298" s="22">
        <v>100</v>
      </c>
      <c r="M298" s="5">
        <v>230000000</v>
      </c>
      <c r="N298" s="5" t="s">
        <v>123</v>
      </c>
      <c r="O298" s="1" t="s">
        <v>166</v>
      </c>
      <c r="P298" s="23" t="s">
        <v>125</v>
      </c>
      <c r="Q298" s="24">
        <v>230000000</v>
      </c>
      <c r="R298" s="25" t="s">
        <v>262</v>
      </c>
      <c r="S298" s="25"/>
      <c r="T298" s="23" t="s">
        <v>127</v>
      </c>
      <c r="U298" s="5"/>
      <c r="V298" s="23"/>
      <c r="W298" s="23">
        <v>0</v>
      </c>
      <c r="X298" s="23">
        <v>100</v>
      </c>
      <c r="Y298" s="23">
        <v>0</v>
      </c>
      <c r="Z298" s="39"/>
      <c r="AA298" s="5" t="s">
        <v>138</v>
      </c>
      <c r="AB298" s="26"/>
      <c r="AC298" s="26"/>
      <c r="AD298" s="26">
        <v>10700032</v>
      </c>
      <c r="AE298" s="18">
        <f t="shared" si="208"/>
        <v>11984035.840000002</v>
      </c>
      <c r="AF298" s="26"/>
      <c r="AG298" s="26"/>
      <c r="AH298" s="26">
        <v>14193920</v>
      </c>
      <c r="AI298" s="18">
        <f t="shared" si="209"/>
        <v>15897190.400000002</v>
      </c>
      <c r="AJ298" s="19"/>
      <c r="AK298" s="19"/>
      <c r="AL298" s="26">
        <v>14193920</v>
      </c>
      <c r="AM298" s="18">
        <f t="shared" si="210"/>
        <v>15897190.400000002</v>
      </c>
      <c r="AN298" s="1"/>
      <c r="AO298" s="44"/>
      <c r="AP298" s="44"/>
      <c r="AQ298" s="44"/>
      <c r="AR298" s="44"/>
      <c r="AS298" s="44"/>
      <c r="AT298" s="44"/>
      <c r="AU298" s="21"/>
      <c r="AV298" s="116"/>
      <c r="AW298" s="41">
        <f t="shared" ref="AW298:AW312" si="222">AD298+AH298+AL298+AP298+AT298</f>
        <v>39087872</v>
      </c>
      <c r="AX298" s="41">
        <f t="shared" si="207"/>
        <v>43778416.640000001</v>
      </c>
      <c r="AY298" s="9" t="s">
        <v>129</v>
      </c>
      <c r="AZ298" s="1" t="s">
        <v>587</v>
      </c>
      <c r="BA298" s="1" t="s">
        <v>588</v>
      </c>
      <c r="BB298" s="116"/>
      <c r="BC298" s="44"/>
      <c r="BD298" s="44"/>
      <c r="BE298" s="44"/>
      <c r="BF298" s="44"/>
      <c r="BG298" s="44"/>
      <c r="BH298" s="44"/>
      <c r="BI298" s="44"/>
      <c r="BJ298" s="87"/>
      <c r="BK298" s="28"/>
    </row>
    <row r="299" spans="1:63" s="164" customFormat="1" ht="12.95" customHeight="1" x14ac:dyDescent="0.25">
      <c r="A299" s="115" t="s">
        <v>133</v>
      </c>
      <c r="B299" s="27" t="s">
        <v>218</v>
      </c>
      <c r="C299" s="4" t="s">
        <v>589</v>
      </c>
      <c r="D299" s="4"/>
      <c r="E299" s="216"/>
      <c r="F299" s="22" t="s">
        <v>293</v>
      </c>
      <c r="G299" s="22" t="s">
        <v>294</v>
      </c>
      <c r="H299" s="22" t="s">
        <v>294</v>
      </c>
      <c r="I299" s="23" t="s">
        <v>120</v>
      </c>
      <c r="J299" s="23"/>
      <c r="K299" s="23"/>
      <c r="L299" s="22">
        <v>100</v>
      </c>
      <c r="M299" s="5">
        <v>230000000</v>
      </c>
      <c r="N299" s="5" t="s">
        <v>123</v>
      </c>
      <c r="O299" s="1" t="s">
        <v>166</v>
      </c>
      <c r="P299" s="23" t="s">
        <v>125</v>
      </c>
      <c r="Q299" s="24">
        <v>230000000</v>
      </c>
      <c r="R299" s="25" t="s">
        <v>266</v>
      </c>
      <c r="S299" s="25"/>
      <c r="T299" s="23" t="s">
        <v>127</v>
      </c>
      <c r="U299" s="5"/>
      <c r="V299" s="23"/>
      <c r="W299" s="23">
        <v>0</v>
      </c>
      <c r="X299" s="23">
        <v>100</v>
      </c>
      <c r="Y299" s="23">
        <v>0</v>
      </c>
      <c r="Z299" s="39"/>
      <c r="AA299" s="5" t="s">
        <v>138</v>
      </c>
      <c r="AB299" s="26"/>
      <c r="AC299" s="26"/>
      <c r="AD299" s="26">
        <v>37668480</v>
      </c>
      <c r="AE299" s="18">
        <f t="shared" si="208"/>
        <v>42188697.600000001</v>
      </c>
      <c r="AF299" s="26"/>
      <c r="AG299" s="26"/>
      <c r="AH299" s="26">
        <v>46403200</v>
      </c>
      <c r="AI299" s="18">
        <f t="shared" si="209"/>
        <v>51971584.000000007</v>
      </c>
      <c r="AJ299" s="19"/>
      <c r="AK299" s="19"/>
      <c r="AL299" s="26">
        <v>46403200</v>
      </c>
      <c r="AM299" s="18">
        <f t="shared" si="210"/>
        <v>51971584.000000007</v>
      </c>
      <c r="AN299" s="1"/>
      <c r="AO299" s="44"/>
      <c r="AP299" s="44"/>
      <c r="AQ299" s="44"/>
      <c r="AR299" s="44"/>
      <c r="AS299" s="44"/>
      <c r="AT299" s="44"/>
      <c r="AU299" s="21"/>
      <c r="AV299" s="116"/>
      <c r="AW299" s="41">
        <f t="shared" si="222"/>
        <v>130474880</v>
      </c>
      <c r="AX299" s="41">
        <f t="shared" si="207"/>
        <v>146131865.60000002</v>
      </c>
      <c r="AY299" s="9" t="s">
        <v>129</v>
      </c>
      <c r="AZ299" s="1" t="s">
        <v>590</v>
      </c>
      <c r="BA299" s="1" t="s">
        <v>591</v>
      </c>
      <c r="BB299" s="116"/>
      <c r="BC299" s="44"/>
      <c r="BD299" s="44"/>
      <c r="BE299" s="44"/>
      <c r="BF299" s="44"/>
      <c r="BG299" s="44"/>
      <c r="BH299" s="44"/>
      <c r="BI299" s="44"/>
      <c r="BJ299" s="87"/>
      <c r="BK299" s="28"/>
    </row>
    <row r="300" spans="1:63" s="164" customFormat="1" ht="12.95" customHeight="1" x14ac:dyDescent="0.25">
      <c r="A300" s="115" t="s">
        <v>133</v>
      </c>
      <c r="B300" s="27" t="s">
        <v>218</v>
      </c>
      <c r="C300" s="4" t="s">
        <v>592</v>
      </c>
      <c r="D300" s="4"/>
      <c r="E300" s="216"/>
      <c r="F300" s="22" t="s">
        <v>298</v>
      </c>
      <c r="G300" s="22" t="s">
        <v>299</v>
      </c>
      <c r="H300" s="22" t="s">
        <v>299</v>
      </c>
      <c r="I300" s="23" t="s">
        <v>120</v>
      </c>
      <c r="J300" s="23"/>
      <c r="K300" s="23"/>
      <c r="L300" s="22">
        <v>100</v>
      </c>
      <c r="M300" s="5">
        <v>230000000</v>
      </c>
      <c r="N300" s="5" t="s">
        <v>137</v>
      </c>
      <c r="O300" s="1" t="s">
        <v>166</v>
      </c>
      <c r="P300" s="23" t="s">
        <v>125</v>
      </c>
      <c r="Q300" s="24">
        <v>230000000</v>
      </c>
      <c r="R300" s="25" t="s">
        <v>145</v>
      </c>
      <c r="S300" s="25"/>
      <c r="T300" s="23" t="s">
        <v>127</v>
      </c>
      <c r="U300" s="5"/>
      <c r="V300" s="23"/>
      <c r="W300" s="23">
        <v>0</v>
      </c>
      <c r="X300" s="23">
        <v>100</v>
      </c>
      <c r="Y300" s="23">
        <v>0</v>
      </c>
      <c r="Z300" s="39"/>
      <c r="AA300" s="5" t="s">
        <v>138</v>
      </c>
      <c r="AB300" s="26"/>
      <c r="AC300" s="26"/>
      <c r="AD300" s="26">
        <v>19626200</v>
      </c>
      <c r="AE300" s="18">
        <f t="shared" si="208"/>
        <v>21981344.000000004</v>
      </c>
      <c r="AF300" s="26"/>
      <c r="AG300" s="26"/>
      <c r="AH300" s="26">
        <v>26049320</v>
      </c>
      <c r="AI300" s="18">
        <f t="shared" si="209"/>
        <v>29175238.400000002</v>
      </c>
      <c r="AJ300" s="19"/>
      <c r="AK300" s="19"/>
      <c r="AL300" s="26">
        <v>26049320</v>
      </c>
      <c r="AM300" s="18">
        <f t="shared" si="210"/>
        <v>29175238.400000002</v>
      </c>
      <c r="AN300" s="1"/>
      <c r="AO300" s="44"/>
      <c r="AP300" s="44"/>
      <c r="AQ300" s="44"/>
      <c r="AR300" s="44"/>
      <c r="AS300" s="44"/>
      <c r="AT300" s="44"/>
      <c r="AU300" s="21"/>
      <c r="AV300" s="116"/>
      <c r="AW300" s="41">
        <f t="shared" si="222"/>
        <v>71724840</v>
      </c>
      <c r="AX300" s="41">
        <f t="shared" si="207"/>
        <v>80331820.800000012</v>
      </c>
      <c r="AY300" s="9" t="s">
        <v>129</v>
      </c>
      <c r="AZ300" s="1" t="s">
        <v>593</v>
      </c>
      <c r="BA300" s="1" t="s">
        <v>594</v>
      </c>
      <c r="BB300" s="116"/>
      <c r="BC300" s="44"/>
      <c r="BD300" s="44"/>
      <c r="BE300" s="44"/>
      <c r="BF300" s="44"/>
      <c r="BG300" s="44"/>
      <c r="BH300" s="44"/>
      <c r="BI300" s="44"/>
      <c r="BJ300" s="87"/>
      <c r="BK300" s="28"/>
    </row>
    <row r="301" spans="1:63" s="164" customFormat="1" ht="12.95" customHeight="1" x14ac:dyDescent="0.25">
      <c r="A301" s="115" t="s">
        <v>133</v>
      </c>
      <c r="B301" s="27" t="s">
        <v>218</v>
      </c>
      <c r="C301" s="4" t="s">
        <v>595</v>
      </c>
      <c r="D301" s="4"/>
      <c r="E301" s="216"/>
      <c r="F301" s="22" t="s">
        <v>298</v>
      </c>
      <c r="G301" s="22" t="s">
        <v>299</v>
      </c>
      <c r="H301" s="22" t="s">
        <v>299</v>
      </c>
      <c r="I301" s="23" t="s">
        <v>120</v>
      </c>
      <c r="J301" s="23"/>
      <c r="K301" s="23"/>
      <c r="L301" s="22">
        <v>100</v>
      </c>
      <c r="M301" s="5">
        <v>230000000</v>
      </c>
      <c r="N301" s="5" t="s">
        <v>137</v>
      </c>
      <c r="O301" s="1" t="s">
        <v>166</v>
      </c>
      <c r="P301" s="23" t="s">
        <v>125</v>
      </c>
      <c r="Q301" s="24">
        <v>230000000</v>
      </c>
      <c r="R301" s="25" t="s">
        <v>257</v>
      </c>
      <c r="S301" s="25"/>
      <c r="T301" s="23" t="s">
        <v>127</v>
      </c>
      <c r="U301" s="5"/>
      <c r="V301" s="23"/>
      <c r="W301" s="23">
        <v>0</v>
      </c>
      <c r="X301" s="23">
        <v>100</v>
      </c>
      <c r="Y301" s="23">
        <v>0</v>
      </c>
      <c r="Z301" s="39"/>
      <c r="AA301" s="5" t="s">
        <v>138</v>
      </c>
      <c r="AB301" s="26"/>
      <c r="AC301" s="26"/>
      <c r="AD301" s="26">
        <v>196389050</v>
      </c>
      <c r="AE301" s="18">
        <f t="shared" si="208"/>
        <v>219955736.00000003</v>
      </c>
      <c r="AF301" s="26"/>
      <c r="AG301" s="26"/>
      <c r="AH301" s="26">
        <v>260661830</v>
      </c>
      <c r="AI301" s="18">
        <f t="shared" si="209"/>
        <v>291941249.60000002</v>
      </c>
      <c r="AJ301" s="19"/>
      <c r="AK301" s="19"/>
      <c r="AL301" s="26">
        <v>260661830</v>
      </c>
      <c r="AM301" s="18">
        <f t="shared" si="210"/>
        <v>291941249.60000002</v>
      </c>
      <c r="AN301" s="1"/>
      <c r="AO301" s="44"/>
      <c r="AP301" s="44"/>
      <c r="AQ301" s="44"/>
      <c r="AR301" s="44"/>
      <c r="AS301" s="44"/>
      <c r="AT301" s="44"/>
      <c r="AU301" s="21"/>
      <c r="AV301" s="116"/>
      <c r="AW301" s="41">
        <f t="shared" si="222"/>
        <v>717712710</v>
      </c>
      <c r="AX301" s="41">
        <f t="shared" si="207"/>
        <v>803838235.20000005</v>
      </c>
      <c r="AY301" s="9" t="s">
        <v>129</v>
      </c>
      <c r="AZ301" s="1" t="s">
        <v>596</v>
      </c>
      <c r="BA301" s="1" t="s">
        <v>597</v>
      </c>
      <c r="BB301" s="116"/>
      <c r="BC301" s="44"/>
      <c r="BD301" s="44"/>
      <c r="BE301" s="44"/>
      <c r="BF301" s="44"/>
      <c r="BG301" s="44"/>
      <c r="BH301" s="44"/>
      <c r="BI301" s="44"/>
      <c r="BJ301" s="87"/>
      <c r="BK301" s="28"/>
    </row>
    <row r="302" spans="1:63" s="164" customFormat="1" ht="12.95" customHeight="1" x14ac:dyDescent="0.25">
      <c r="A302" s="115" t="s">
        <v>133</v>
      </c>
      <c r="B302" s="27" t="s">
        <v>218</v>
      </c>
      <c r="C302" s="4" t="s">
        <v>598</v>
      </c>
      <c r="D302" s="4"/>
      <c r="E302" s="216"/>
      <c r="F302" s="22" t="s">
        <v>298</v>
      </c>
      <c r="G302" s="22" t="s">
        <v>299</v>
      </c>
      <c r="H302" s="22" t="s">
        <v>299</v>
      </c>
      <c r="I302" s="23" t="s">
        <v>120</v>
      </c>
      <c r="J302" s="23"/>
      <c r="K302" s="23"/>
      <c r="L302" s="22">
        <v>100</v>
      </c>
      <c r="M302" s="5">
        <v>230000000</v>
      </c>
      <c r="N302" s="5" t="s">
        <v>137</v>
      </c>
      <c r="O302" s="1" t="s">
        <v>166</v>
      </c>
      <c r="P302" s="23" t="s">
        <v>125</v>
      </c>
      <c r="Q302" s="24">
        <v>230000000</v>
      </c>
      <c r="R302" s="25" t="s">
        <v>262</v>
      </c>
      <c r="S302" s="25"/>
      <c r="T302" s="23" t="s">
        <v>127</v>
      </c>
      <c r="U302" s="5"/>
      <c r="V302" s="23"/>
      <c r="W302" s="23">
        <v>0</v>
      </c>
      <c r="X302" s="23">
        <v>100</v>
      </c>
      <c r="Y302" s="23">
        <v>0</v>
      </c>
      <c r="Z302" s="39"/>
      <c r="AA302" s="5" t="s">
        <v>138</v>
      </c>
      <c r="AB302" s="26"/>
      <c r="AC302" s="26"/>
      <c r="AD302" s="26">
        <v>103576000</v>
      </c>
      <c r="AE302" s="18">
        <f t="shared" si="208"/>
        <v>116005120.00000001</v>
      </c>
      <c r="AF302" s="26"/>
      <c r="AG302" s="26"/>
      <c r="AH302" s="26">
        <v>137473600</v>
      </c>
      <c r="AI302" s="18">
        <f t="shared" si="209"/>
        <v>153970432</v>
      </c>
      <c r="AJ302" s="19"/>
      <c r="AK302" s="19"/>
      <c r="AL302" s="26">
        <v>137473600</v>
      </c>
      <c r="AM302" s="18">
        <f t="shared" si="210"/>
        <v>153970432</v>
      </c>
      <c r="AN302" s="1"/>
      <c r="AO302" s="44"/>
      <c r="AP302" s="44"/>
      <c r="AQ302" s="44"/>
      <c r="AR302" s="44"/>
      <c r="AS302" s="44"/>
      <c r="AT302" s="44"/>
      <c r="AU302" s="21"/>
      <c r="AV302" s="116"/>
      <c r="AW302" s="41">
        <f t="shared" si="222"/>
        <v>378523200</v>
      </c>
      <c r="AX302" s="41">
        <f t="shared" si="207"/>
        <v>423945984.00000006</v>
      </c>
      <c r="AY302" s="9" t="s">
        <v>129</v>
      </c>
      <c r="AZ302" s="1" t="s">
        <v>599</v>
      </c>
      <c r="BA302" s="1" t="s">
        <v>600</v>
      </c>
      <c r="BB302" s="116"/>
      <c r="BC302" s="44"/>
      <c r="BD302" s="44"/>
      <c r="BE302" s="44"/>
      <c r="BF302" s="44"/>
      <c r="BG302" s="44"/>
      <c r="BH302" s="44"/>
      <c r="BI302" s="44"/>
      <c r="BJ302" s="87"/>
      <c r="BK302" s="28"/>
    </row>
    <row r="303" spans="1:63" s="164" customFormat="1" ht="12.95" customHeight="1" x14ac:dyDescent="0.25">
      <c r="A303" s="115" t="s">
        <v>133</v>
      </c>
      <c r="B303" s="27" t="s">
        <v>218</v>
      </c>
      <c r="C303" s="4" t="s">
        <v>601</v>
      </c>
      <c r="D303" s="4"/>
      <c r="E303" s="216"/>
      <c r="F303" s="22" t="s">
        <v>298</v>
      </c>
      <c r="G303" s="22" t="s">
        <v>299</v>
      </c>
      <c r="H303" s="22" t="s">
        <v>299</v>
      </c>
      <c r="I303" s="23" t="s">
        <v>120</v>
      </c>
      <c r="J303" s="23"/>
      <c r="K303" s="23"/>
      <c r="L303" s="22">
        <v>100</v>
      </c>
      <c r="M303" s="5">
        <v>230000000</v>
      </c>
      <c r="N303" s="5" t="s">
        <v>137</v>
      </c>
      <c r="O303" s="1" t="s">
        <v>166</v>
      </c>
      <c r="P303" s="23" t="s">
        <v>125</v>
      </c>
      <c r="Q303" s="24">
        <v>230000000</v>
      </c>
      <c r="R303" s="25" t="s">
        <v>266</v>
      </c>
      <c r="S303" s="25"/>
      <c r="T303" s="23" t="s">
        <v>127</v>
      </c>
      <c r="U303" s="5"/>
      <c r="V303" s="23"/>
      <c r="W303" s="23">
        <v>0</v>
      </c>
      <c r="X303" s="23">
        <v>100</v>
      </c>
      <c r="Y303" s="23">
        <v>0</v>
      </c>
      <c r="Z303" s="39"/>
      <c r="AA303" s="5" t="s">
        <v>138</v>
      </c>
      <c r="AB303" s="26"/>
      <c r="AC303" s="26"/>
      <c r="AD303" s="26">
        <v>75694600</v>
      </c>
      <c r="AE303" s="18">
        <f t="shared" si="208"/>
        <v>84777952.000000015</v>
      </c>
      <c r="AF303" s="26"/>
      <c r="AG303" s="26"/>
      <c r="AH303" s="26">
        <v>97117600</v>
      </c>
      <c r="AI303" s="18">
        <f t="shared" si="209"/>
        <v>108771712.00000001</v>
      </c>
      <c r="AJ303" s="19"/>
      <c r="AK303" s="19"/>
      <c r="AL303" s="26">
        <v>97117600</v>
      </c>
      <c r="AM303" s="18">
        <f t="shared" si="210"/>
        <v>108771712.00000001</v>
      </c>
      <c r="AN303" s="1"/>
      <c r="AO303" s="44"/>
      <c r="AP303" s="44"/>
      <c r="AQ303" s="44"/>
      <c r="AR303" s="44"/>
      <c r="AS303" s="44"/>
      <c r="AT303" s="44"/>
      <c r="AU303" s="21"/>
      <c r="AV303" s="116"/>
      <c r="AW303" s="41">
        <f t="shared" si="222"/>
        <v>269929800</v>
      </c>
      <c r="AX303" s="41">
        <f t="shared" si="207"/>
        <v>302321376</v>
      </c>
      <c r="AY303" s="9" t="s">
        <v>129</v>
      </c>
      <c r="AZ303" s="1" t="s">
        <v>602</v>
      </c>
      <c r="BA303" s="1" t="s">
        <v>603</v>
      </c>
      <c r="BB303" s="116"/>
      <c r="BC303" s="44"/>
      <c r="BD303" s="44"/>
      <c r="BE303" s="44"/>
      <c r="BF303" s="44"/>
      <c r="BG303" s="44"/>
      <c r="BH303" s="44"/>
      <c r="BI303" s="44"/>
      <c r="BJ303" s="87"/>
      <c r="BK303" s="28"/>
    </row>
    <row r="304" spans="1:63" s="164" customFormat="1" ht="12.95" customHeight="1" x14ac:dyDescent="0.25">
      <c r="A304" s="115" t="s">
        <v>133</v>
      </c>
      <c r="B304" s="27" t="s">
        <v>218</v>
      </c>
      <c r="C304" s="4" t="s">
        <v>604</v>
      </c>
      <c r="D304" s="4"/>
      <c r="E304" s="216"/>
      <c r="F304" s="22" t="s">
        <v>303</v>
      </c>
      <c r="G304" s="22" t="s">
        <v>304</v>
      </c>
      <c r="H304" s="22" t="s">
        <v>304</v>
      </c>
      <c r="I304" s="23" t="s">
        <v>120</v>
      </c>
      <c r="J304" s="23"/>
      <c r="K304" s="23"/>
      <c r="L304" s="22">
        <v>100</v>
      </c>
      <c r="M304" s="5">
        <v>230000000</v>
      </c>
      <c r="N304" s="5" t="s">
        <v>137</v>
      </c>
      <c r="O304" s="1" t="s">
        <v>166</v>
      </c>
      <c r="P304" s="23" t="s">
        <v>125</v>
      </c>
      <c r="Q304" s="24">
        <v>230000000</v>
      </c>
      <c r="R304" s="25" t="s">
        <v>145</v>
      </c>
      <c r="S304" s="25"/>
      <c r="T304" s="23" t="s">
        <v>127</v>
      </c>
      <c r="U304" s="5"/>
      <c r="V304" s="23"/>
      <c r="W304" s="23">
        <v>0</v>
      </c>
      <c r="X304" s="23">
        <v>100</v>
      </c>
      <c r="Y304" s="23">
        <v>0</v>
      </c>
      <c r="Z304" s="39"/>
      <c r="AA304" s="5" t="s">
        <v>138</v>
      </c>
      <c r="AB304" s="26"/>
      <c r="AC304" s="26"/>
      <c r="AD304" s="26">
        <v>63653886</v>
      </c>
      <c r="AE304" s="18">
        <f t="shared" si="208"/>
        <v>71292352.320000008</v>
      </c>
      <c r="AF304" s="26"/>
      <c r="AG304" s="26"/>
      <c r="AH304" s="26">
        <v>84101652</v>
      </c>
      <c r="AI304" s="18">
        <f t="shared" si="209"/>
        <v>94193850.24000001</v>
      </c>
      <c r="AJ304" s="19"/>
      <c r="AK304" s="19"/>
      <c r="AL304" s="26">
        <v>84101652</v>
      </c>
      <c r="AM304" s="18">
        <f t="shared" si="210"/>
        <v>94193850.24000001</v>
      </c>
      <c r="AN304" s="1"/>
      <c r="AO304" s="44"/>
      <c r="AP304" s="44"/>
      <c r="AQ304" s="44"/>
      <c r="AR304" s="44"/>
      <c r="AS304" s="44"/>
      <c r="AT304" s="44"/>
      <c r="AU304" s="21"/>
      <c r="AV304" s="116"/>
      <c r="AW304" s="41">
        <f t="shared" si="222"/>
        <v>231857190</v>
      </c>
      <c r="AX304" s="41">
        <f t="shared" si="207"/>
        <v>259680052.80000001</v>
      </c>
      <c r="AY304" s="9" t="s">
        <v>129</v>
      </c>
      <c r="AZ304" s="1" t="s">
        <v>605</v>
      </c>
      <c r="BA304" s="1" t="s">
        <v>606</v>
      </c>
      <c r="BB304" s="116"/>
      <c r="BC304" s="44"/>
      <c r="BD304" s="44"/>
      <c r="BE304" s="44"/>
      <c r="BF304" s="44"/>
      <c r="BG304" s="44"/>
      <c r="BH304" s="44"/>
      <c r="BI304" s="44"/>
      <c r="BJ304" s="87"/>
      <c r="BK304" s="28"/>
    </row>
    <row r="305" spans="1:66" s="164" customFormat="1" ht="12.95" customHeight="1" x14ac:dyDescent="0.25">
      <c r="A305" s="115" t="s">
        <v>133</v>
      </c>
      <c r="B305" s="27" t="s">
        <v>218</v>
      </c>
      <c r="C305" s="4" t="s">
        <v>607</v>
      </c>
      <c r="D305" s="4"/>
      <c r="E305" s="216"/>
      <c r="F305" s="22" t="s">
        <v>303</v>
      </c>
      <c r="G305" s="22" t="s">
        <v>304</v>
      </c>
      <c r="H305" s="22" t="s">
        <v>304</v>
      </c>
      <c r="I305" s="23" t="s">
        <v>120</v>
      </c>
      <c r="J305" s="23"/>
      <c r="K305" s="23"/>
      <c r="L305" s="22">
        <v>100</v>
      </c>
      <c r="M305" s="5">
        <v>230000000</v>
      </c>
      <c r="N305" s="5" t="s">
        <v>137</v>
      </c>
      <c r="O305" s="1" t="s">
        <v>166</v>
      </c>
      <c r="P305" s="23" t="s">
        <v>125</v>
      </c>
      <c r="Q305" s="24">
        <v>230000000</v>
      </c>
      <c r="R305" s="25" t="s">
        <v>257</v>
      </c>
      <c r="S305" s="25"/>
      <c r="T305" s="23" t="s">
        <v>127</v>
      </c>
      <c r="U305" s="5"/>
      <c r="V305" s="23"/>
      <c r="W305" s="23">
        <v>0</v>
      </c>
      <c r="X305" s="23">
        <v>100</v>
      </c>
      <c r="Y305" s="23">
        <v>0</v>
      </c>
      <c r="Z305" s="39"/>
      <c r="AA305" s="5" t="s">
        <v>138</v>
      </c>
      <c r="AB305" s="26"/>
      <c r="AC305" s="26"/>
      <c r="AD305" s="26">
        <v>27769520</v>
      </c>
      <c r="AE305" s="18">
        <f t="shared" si="208"/>
        <v>31101862.400000002</v>
      </c>
      <c r="AF305" s="26"/>
      <c r="AG305" s="26"/>
      <c r="AH305" s="26">
        <v>35533600</v>
      </c>
      <c r="AI305" s="18">
        <f t="shared" si="209"/>
        <v>39797632.000000007</v>
      </c>
      <c r="AJ305" s="19"/>
      <c r="AK305" s="19"/>
      <c r="AL305" s="26">
        <v>35533600</v>
      </c>
      <c r="AM305" s="18">
        <f t="shared" si="210"/>
        <v>39797632.000000007</v>
      </c>
      <c r="AN305" s="1"/>
      <c r="AO305" s="44"/>
      <c r="AP305" s="44"/>
      <c r="AQ305" s="44"/>
      <c r="AR305" s="44"/>
      <c r="AS305" s="44"/>
      <c r="AT305" s="44"/>
      <c r="AU305" s="21"/>
      <c r="AV305" s="116"/>
      <c r="AW305" s="41">
        <f t="shared" si="222"/>
        <v>98836720</v>
      </c>
      <c r="AX305" s="41">
        <f t="shared" si="207"/>
        <v>110697126.40000001</v>
      </c>
      <c r="AY305" s="9" t="s">
        <v>129</v>
      </c>
      <c r="AZ305" s="1" t="s">
        <v>608</v>
      </c>
      <c r="BA305" s="1" t="s">
        <v>609</v>
      </c>
      <c r="BB305" s="116"/>
      <c r="BC305" s="44"/>
      <c r="BD305" s="44"/>
      <c r="BE305" s="44"/>
      <c r="BF305" s="44"/>
      <c r="BG305" s="44"/>
      <c r="BH305" s="44"/>
      <c r="BI305" s="44"/>
      <c r="BJ305" s="87"/>
      <c r="BK305" s="28"/>
    </row>
    <row r="306" spans="1:66" s="164" customFormat="1" ht="12.95" customHeight="1" x14ac:dyDescent="0.25">
      <c r="A306" s="115" t="s">
        <v>133</v>
      </c>
      <c r="B306" s="27" t="s">
        <v>218</v>
      </c>
      <c r="C306" s="4" t="s">
        <v>610</v>
      </c>
      <c r="D306" s="4"/>
      <c r="E306" s="216"/>
      <c r="F306" s="22" t="s">
        <v>303</v>
      </c>
      <c r="G306" s="22" t="s">
        <v>304</v>
      </c>
      <c r="H306" s="22" t="s">
        <v>304</v>
      </c>
      <c r="I306" s="23" t="s">
        <v>120</v>
      </c>
      <c r="J306" s="23"/>
      <c r="K306" s="23"/>
      <c r="L306" s="22">
        <v>100</v>
      </c>
      <c r="M306" s="5">
        <v>230000000</v>
      </c>
      <c r="N306" s="5" t="s">
        <v>137</v>
      </c>
      <c r="O306" s="1" t="s">
        <v>166</v>
      </c>
      <c r="P306" s="23" t="s">
        <v>125</v>
      </c>
      <c r="Q306" s="24">
        <v>230000000</v>
      </c>
      <c r="R306" s="25" t="s">
        <v>262</v>
      </c>
      <c r="S306" s="25"/>
      <c r="T306" s="23" t="s">
        <v>127</v>
      </c>
      <c r="U306" s="5"/>
      <c r="V306" s="23"/>
      <c r="W306" s="23">
        <v>0</v>
      </c>
      <c r="X306" s="23">
        <v>100</v>
      </c>
      <c r="Y306" s="23">
        <v>0</v>
      </c>
      <c r="Z306" s="39"/>
      <c r="AA306" s="5" t="s">
        <v>138</v>
      </c>
      <c r="AB306" s="26"/>
      <c r="AC306" s="26"/>
      <c r="AD306" s="26">
        <v>36443000</v>
      </c>
      <c r="AE306" s="18">
        <f t="shared" si="208"/>
        <v>40816160.000000007</v>
      </c>
      <c r="AF306" s="26"/>
      <c r="AG306" s="26"/>
      <c r="AH306" s="26">
        <v>48369800</v>
      </c>
      <c r="AI306" s="18">
        <f t="shared" si="209"/>
        <v>54174176.000000007</v>
      </c>
      <c r="AJ306" s="19"/>
      <c r="AK306" s="19"/>
      <c r="AL306" s="26">
        <v>48369800</v>
      </c>
      <c r="AM306" s="18">
        <f t="shared" si="210"/>
        <v>54174176.000000007</v>
      </c>
      <c r="AN306" s="1"/>
      <c r="AO306" s="44"/>
      <c r="AP306" s="44"/>
      <c r="AQ306" s="44"/>
      <c r="AR306" s="44"/>
      <c r="AS306" s="44"/>
      <c r="AT306" s="44"/>
      <c r="AU306" s="21"/>
      <c r="AV306" s="116"/>
      <c r="AW306" s="41">
        <f t="shared" si="222"/>
        <v>133182600</v>
      </c>
      <c r="AX306" s="41">
        <f t="shared" si="207"/>
        <v>149164512</v>
      </c>
      <c r="AY306" s="9" t="s">
        <v>129</v>
      </c>
      <c r="AZ306" s="1" t="s">
        <v>611</v>
      </c>
      <c r="BA306" s="1" t="s">
        <v>612</v>
      </c>
      <c r="BB306" s="116"/>
      <c r="BC306" s="44"/>
      <c r="BD306" s="44"/>
      <c r="BE306" s="44"/>
      <c r="BF306" s="44"/>
      <c r="BG306" s="44"/>
      <c r="BH306" s="44"/>
      <c r="BI306" s="44"/>
      <c r="BJ306" s="87"/>
      <c r="BK306" s="28"/>
    </row>
    <row r="307" spans="1:66" s="164" customFormat="1" ht="12.95" customHeight="1" x14ac:dyDescent="0.25">
      <c r="A307" s="115" t="s">
        <v>133</v>
      </c>
      <c r="B307" s="27" t="s">
        <v>218</v>
      </c>
      <c r="C307" s="4" t="s">
        <v>613</v>
      </c>
      <c r="D307" s="4"/>
      <c r="E307" s="216"/>
      <c r="F307" s="22" t="s">
        <v>303</v>
      </c>
      <c r="G307" s="22" t="s">
        <v>304</v>
      </c>
      <c r="H307" s="22" t="s">
        <v>304</v>
      </c>
      <c r="I307" s="23" t="s">
        <v>120</v>
      </c>
      <c r="J307" s="23"/>
      <c r="K307" s="23"/>
      <c r="L307" s="22">
        <v>100</v>
      </c>
      <c r="M307" s="5">
        <v>230000000</v>
      </c>
      <c r="N307" s="5" t="s">
        <v>137</v>
      </c>
      <c r="O307" s="1" t="s">
        <v>166</v>
      </c>
      <c r="P307" s="23" t="s">
        <v>125</v>
      </c>
      <c r="Q307" s="24">
        <v>230000000</v>
      </c>
      <c r="R307" s="25" t="s">
        <v>266</v>
      </c>
      <c r="S307" s="25"/>
      <c r="T307" s="23" t="s">
        <v>127</v>
      </c>
      <c r="U307" s="5"/>
      <c r="V307" s="23"/>
      <c r="W307" s="23">
        <v>0</v>
      </c>
      <c r="X307" s="23">
        <v>100</v>
      </c>
      <c r="Y307" s="23">
        <v>0</v>
      </c>
      <c r="Z307" s="39"/>
      <c r="AA307" s="5" t="s">
        <v>138</v>
      </c>
      <c r="AB307" s="26"/>
      <c r="AC307" s="26"/>
      <c r="AD307" s="26">
        <v>60883830</v>
      </c>
      <c r="AE307" s="18">
        <f t="shared" si="208"/>
        <v>68189889.600000009</v>
      </c>
      <c r="AF307" s="26"/>
      <c r="AG307" s="26"/>
      <c r="AH307" s="26">
        <v>75102600</v>
      </c>
      <c r="AI307" s="18">
        <f t="shared" si="209"/>
        <v>84114912.000000015</v>
      </c>
      <c r="AJ307" s="19"/>
      <c r="AK307" s="19"/>
      <c r="AL307" s="26">
        <v>75102600</v>
      </c>
      <c r="AM307" s="18">
        <f t="shared" si="210"/>
        <v>84114912.000000015</v>
      </c>
      <c r="AN307" s="1"/>
      <c r="AO307" s="44"/>
      <c r="AP307" s="44"/>
      <c r="AQ307" s="44"/>
      <c r="AR307" s="44"/>
      <c r="AS307" s="44"/>
      <c r="AT307" s="44"/>
      <c r="AU307" s="21"/>
      <c r="AV307" s="116"/>
      <c r="AW307" s="41">
        <f t="shared" si="222"/>
        <v>211089030</v>
      </c>
      <c r="AX307" s="41">
        <f t="shared" si="207"/>
        <v>236419713.60000002</v>
      </c>
      <c r="AY307" s="9" t="s">
        <v>129</v>
      </c>
      <c r="AZ307" s="1" t="s">
        <v>614</v>
      </c>
      <c r="BA307" s="1" t="s">
        <v>615</v>
      </c>
      <c r="BB307" s="116"/>
      <c r="BC307" s="44"/>
      <c r="BD307" s="44"/>
      <c r="BE307" s="44"/>
      <c r="BF307" s="44"/>
      <c r="BG307" s="44"/>
      <c r="BH307" s="44"/>
      <c r="BI307" s="44"/>
      <c r="BJ307" s="87"/>
      <c r="BK307" s="28"/>
    </row>
    <row r="308" spans="1:66" s="164" customFormat="1" ht="12.95" customHeight="1" x14ac:dyDescent="0.25">
      <c r="A308" s="115" t="s">
        <v>133</v>
      </c>
      <c r="B308" s="27" t="s">
        <v>218</v>
      </c>
      <c r="C308" s="4" t="s">
        <v>616</v>
      </c>
      <c r="D308" s="4"/>
      <c r="E308" s="216"/>
      <c r="F308" s="22" t="s">
        <v>309</v>
      </c>
      <c r="G308" s="22" t="s">
        <v>310</v>
      </c>
      <c r="H308" s="22" t="s">
        <v>310</v>
      </c>
      <c r="I308" s="23" t="s">
        <v>120</v>
      </c>
      <c r="J308" s="23"/>
      <c r="K308" s="23"/>
      <c r="L308" s="22">
        <v>100</v>
      </c>
      <c r="M308" s="5">
        <v>230000000</v>
      </c>
      <c r="N308" s="5" t="s">
        <v>137</v>
      </c>
      <c r="O308" s="1" t="s">
        <v>166</v>
      </c>
      <c r="P308" s="23" t="s">
        <v>125</v>
      </c>
      <c r="Q308" s="24">
        <v>230000000</v>
      </c>
      <c r="R308" s="25" t="s">
        <v>145</v>
      </c>
      <c r="S308" s="25"/>
      <c r="T308" s="23" t="s">
        <v>127</v>
      </c>
      <c r="U308" s="5"/>
      <c r="V308" s="23"/>
      <c r="W308" s="23">
        <v>0</v>
      </c>
      <c r="X308" s="23">
        <v>100</v>
      </c>
      <c r="Y308" s="23">
        <v>0</v>
      </c>
      <c r="Z308" s="39"/>
      <c r="AA308" s="5" t="s">
        <v>138</v>
      </c>
      <c r="AB308" s="26"/>
      <c r="AC308" s="26"/>
      <c r="AD308" s="26">
        <v>43635990</v>
      </c>
      <c r="AE308" s="18">
        <f t="shared" si="208"/>
        <v>48872308.800000004</v>
      </c>
      <c r="AF308" s="26"/>
      <c r="AG308" s="26"/>
      <c r="AH308" s="26">
        <v>56569380</v>
      </c>
      <c r="AI308" s="18">
        <f t="shared" si="209"/>
        <v>63357705.600000009</v>
      </c>
      <c r="AJ308" s="19"/>
      <c r="AK308" s="19"/>
      <c r="AL308" s="26">
        <v>56569380</v>
      </c>
      <c r="AM308" s="18">
        <f t="shared" si="210"/>
        <v>63357705.600000009</v>
      </c>
      <c r="AN308" s="1"/>
      <c r="AO308" s="44"/>
      <c r="AP308" s="44"/>
      <c r="AQ308" s="44"/>
      <c r="AR308" s="44"/>
      <c r="AS308" s="44"/>
      <c r="AT308" s="44"/>
      <c r="AU308" s="21"/>
      <c r="AV308" s="116"/>
      <c r="AW308" s="41">
        <f t="shared" si="222"/>
        <v>156774750</v>
      </c>
      <c r="AX308" s="41">
        <f t="shared" si="207"/>
        <v>175587720.00000003</v>
      </c>
      <c r="AY308" s="9" t="s">
        <v>129</v>
      </c>
      <c r="AZ308" s="1" t="s">
        <v>617</v>
      </c>
      <c r="BA308" s="1" t="s">
        <v>618</v>
      </c>
      <c r="BB308" s="116"/>
      <c r="BC308" s="44"/>
      <c r="BD308" s="44"/>
      <c r="BE308" s="44"/>
      <c r="BF308" s="44"/>
      <c r="BG308" s="44"/>
      <c r="BH308" s="44"/>
      <c r="BI308" s="44"/>
      <c r="BJ308" s="87"/>
      <c r="BK308" s="28"/>
    </row>
    <row r="309" spans="1:66" s="164" customFormat="1" ht="12.95" customHeight="1" x14ac:dyDescent="0.25">
      <c r="A309" s="115" t="s">
        <v>133</v>
      </c>
      <c r="B309" s="27" t="s">
        <v>218</v>
      </c>
      <c r="C309" s="4" t="s">
        <v>619</v>
      </c>
      <c r="D309" s="4"/>
      <c r="E309" s="216"/>
      <c r="F309" s="22" t="s">
        <v>309</v>
      </c>
      <c r="G309" s="22" t="s">
        <v>310</v>
      </c>
      <c r="H309" s="22" t="s">
        <v>310</v>
      </c>
      <c r="I309" s="23" t="s">
        <v>120</v>
      </c>
      <c r="J309" s="23"/>
      <c r="K309" s="23"/>
      <c r="L309" s="22">
        <v>100</v>
      </c>
      <c r="M309" s="5">
        <v>230000000</v>
      </c>
      <c r="N309" s="5" t="s">
        <v>137</v>
      </c>
      <c r="O309" s="1" t="s">
        <v>166</v>
      </c>
      <c r="P309" s="23" t="s">
        <v>125</v>
      </c>
      <c r="Q309" s="24">
        <v>230000000</v>
      </c>
      <c r="R309" s="25" t="s">
        <v>257</v>
      </c>
      <c r="S309" s="25"/>
      <c r="T309" s="23" t="s">
        <v>127</v>
      </c>
      <c r="U309" s="5"/>
      <c r="V309" s="23"/>
      <c r="W309" s="23">
        <v>0</v>
      </c>
      <c r="X309" s="23">
        <v>100</v>
      </c>
      <c r="Y309" s="23">
        <v>0</v>
      </c>
      <c r="Z309" s="39"/>
      <c r="AA309" s="5" t="s">
        <v>138</v>
      </c>
      <c r="AB309" s="26"/>
      <c r="AC309" s="26"/>
      <c r="AD309" s="26">
        <v>137246180</v>
      </c>
      <c r="AE309" s="18">
        <f t="shared" si="208"/>
        <v>153715721.60000002</v>
      </c>
      <c r="AF309" s="26"/>
      <c r="AG309" s="26"/>
      <c r="AH309" s="26">
        <v>180367400</v>
      </c>
      <c r="AI309" s="18">
        <f t="shared" si="209"/>
        <v>202011488.00000003</v>
      </c>
      <c r="AJ309" s="19"/>
      <c r="AK309" s="19"/>
      <c r="AL309" s="26">
        <v>180367400</v>
      </c>
      <c r="AM309" s="18">
        <f t="shared" si="210"/>
        <v>202011488.00000003</v>
      </c>
      <c r="AN309" s="1"/>
      <c r="AO309" s="44"/>
      <c r="AP309" s="44"/>
      <c r="AQ309" s="44"/>
      <c r="AR309" s="44"/>
      <c r="AS309" s="44"/>
      <c r="AT309" s="44"/>
      <c r="AU309" s="21"/>
      <c r="AV309" s="116"/>
      <c r="AW309" s="41">
        <f t="shared" si="222"/>
        <v>497980980</v>
      </c>
      <c r="AX309" s="41">
        <f t="shared" si="207"/>
        <v>557738697.60000002</v>
      </c>
      <c r="AY309" s="9" t="s">
        <v>129</v>
      </c>
      <c r="AZ309" s="1" t="s">
        <v>620</v>
      </c>
      <c r="BA309" s="1" t="s">
        <v>621</v>
      </c>
      <c r="BB309" s="116"/>
      <c r="BC309" s="44"/>
      <c r="BD309" s="44"/>
      <c r="BE309" s="44"/>
      <c r="BF309" s="44"/>
      <c r="BG309" s="44"/>
      <c r="BH309" s="44"/>
      <c r="BI309" s="44"/>
      <c r="BJ309" s="87"/>
      <c r="BK309" s="28"/>
    </row>
    <row r="310" spans="1:66" s="165" customFormat="1" ht="12.95" customHeight="1" x14ac:dyDescent="0.25">
      <c r="A310" s="117" t="s">
        <v>133</v>
      </c>
      <c r="B310" s="27" t="s">
        <v>218</v>
      </c>
      <c r="C310" s="4" t="s">
        <v>622</v>
      </c>
      <c r="D310" s="4"/>
      <c r="E310" s="216"/>
      <c r="F310" s="22" t="s">
        <v>309</v>
      </c>
      <c r="G310" s="22" t="s">
        <v>310</v>
      </c>
      <c r="H310" s="22" t="s">
        <v>310</v>
      </c>
      <c r="I310" s="23" t="s">
        <v>120</v>
      </c>
      <c r="J310" s="23"/>
      <c r="K310" s="23"/>
      <c r="L310" s="22">
        <v>100</v>
      </c>
      <c r="M310" s="5">
        <v>230000000</v>
      </c>
      <c r="N310" s="5" t="s">
        <v>137</v>
      </c>
      <c r="O310" s="1" t="s">
        <v>166</v>
      </c>
      <c r="P310" s="23" t="s">
        <v>125</v>
      </c>
      <c r="Q310" s="24">
        <v>230000000</v>
      </c>
      <c r="R310" s="25" t="s">
        <v>262</v>
      </c>
      <c r="S310" s="25"/>
      <c r="T310" s="23" t="s">
        <v>127</v>
      </c>
      <c r="U310" s="5"/>
      <c r="V310" s="23"/>
      <c r="W310" s="23">
        <v>0</v>
      </c>
      <c r="X310" s="23">
        <v>100</v>
      </c>
      <c r="Y310" s="23">
        <v>0</v>
      </c>
      <c r="Z310" s="39"/>
      <c r="AA310" s="5" t="s">
        <v>138</v>
      </c>
      <c r="AB310" s="26"/>
      <c r="AC310" s="26"/>
      <c r="AD310" s="26">
        <v>24452658</v>
      </c>
      <c r="AE310" s="18">
        <f t="shared" si="208"/>
        <v>27386976.960000001</v>
      </c>
      <c r="AF310" s="26"/>
      <c r="AG310" s="26"/>
      <c r="AH310" s="26">
        <v>31572520</v>
      </c>
      <c r="AI310" s="18">
        <f t="shared" si="209"/>
        <v>35361222.400000006</v>
      </c>
      <c r="AJ310" s="19"/>
      <c r="AK310" s="19"/>
      <c r="AL310" s="26">
        <v>31572520</v>
      </c>
      <c r="AM310" s="18">
        <f t="shared" si="210"/>
        <v>35361222.400000006</v>
      </c>
      <c r="AN310" s="5"/>
      <c r="AO310" s="15"/>
      <c r="AP310" s="15"/>
      <c r="AQ310" s="15"/>
      <c r="AR310" s="15"/>
      <c r="AS310" s="15"/>
      <c r="AT310" s="15"/>
      <c r="AU310" s="19"/>
      <c r="AV310" s="64"/>
      <c r="AW310" s="41">
        <f t="shared" si="222"/>
        <v>87597698</v>
      </c>
      <c r="AX310" s="41">
        <f t="shared" si="207"/>
        <v>98109421.760000005</v>
      </c>
      <c r="AY310" s="9" t="s">
        <v>129</v>
      </c>
      <c r="AZ310" s="1" t="s">
        <v>623</v>
      </c>
      <c r="BA310" s="1" t="s">
        <v>624</v>
      </c>
      <c r="BB310" s="19"/>
      <c r="BC310" s="5"/>
      <c r="BD310" s="5"/>
      <c r="BE310" s="5"/>
      <c r="BF310" s="5"/>
      <c r="BG310" s="5"/>
      <c r="BH310" s="5"/>
      <c r="BI310" s="5"/>
      <c r="BJ310" s="167"/>
      <c r="BK310" s="28"/>
    </row>
    <row r="311" spans="1:66" s="165" customFormat="1" ht="12.95" customHeight="1" x14ac:dyDescent="0.25">
      <c r="A311" s="117" t="s">
        <v>133</v>
      </c>
      <c r="B311" s="27" t="s">
        <v>218</v>
      </c>
      <c r="C311" s="4" t="s">
        <v>625</v>
      </c>
      <c r="D311" s="4"/>
      <c r="E311" s="216"/>
      <c r="F311" s="22" t="s">
        <v>309</v>
      </c>
      <c r="G311" s="22" t="s">
        <v>310</v>
      </c>
      <c r="H311" s="22" t="s">
        <v>310</v>
      </c>
      <c r="I311" s="23" t="s">
        <v>120</v>
      </c>
      <c r="J311" s="23"/>
      <c r="K311" s="23"/>
      <c r="L311" s="22">
        <v>100</v>
      </c>
      <c r="M311" s="5">
        <v>230000000</v>
      </c>
      <c r="N311" s="5" t="s">
        <v>137</v>
      </c>
      <c r="O311" s="1" t="s">
        <v>166</v>
      </c>
      <c r="P311" s="23" t="s">
        <v>125</v>
      </c>
      <c r="Q311" s="24">
        <v>230000000</v>
      </c>
      <c r="R311" s="25" t="s">
        <v>266</v>
      </c>
      <c r="S311" s="25"/>
      <c r="T311" s="23" t="s">
        <v>127</v>
      </c>
      <c r="U311" s="5"/>
      <c r="V311" s="23"/>
      <c r="W311" s="23">
        <v>0</v>
      </c>
      <c r="X311" s="23">
        <v>100</v>
      </c>
      <c r="Y311" s="23">
        <v>0</v>
      </c>
      <c r="Z311" s="39"/>
      <c r="AA311" s="5" t="s">
        <v>138</v>
      </c>
      <c r="AB311" s="26"/>
      <c r="AC311" s="26"/>
      <c r="AD311" s="26">
        <v>119464650</v>
      </c>
      <c r="AE311" s="18">
        <f t="shared" si="208"/>
        <v>133800408.00000001</v>
      </c>
      <c r="AF311" s="26"/>
      <c r="AG311" s="26"/>
      <c r="AH311" s="26">
        <v>153275400</v>
      </c>
      <c r="AI311" s="18">
        <f t="shared" si="209"/>
        <v>171668448.00000003</v>
      </c>
      <c r="AJ311" s="19"/>
      <c r="AK311" s="19"/>
      <c r="AL311" s="26">
        <v>153275400</v>
      </c>
      <c r="AM311" s="18">
        <f t="shared" si="210"/>
        <v>171668448.00000003</v>
      </c>
      <c r="AN311" s="5"/>
      <c r="AO311" s="15"/>
      <c r="AP311" s="15"/>
      <c r="AQ311" s="15"/>
      <c r="AR311" s="15"/>
      <c r="AS311" s="15"/>
      <c r="AT311" s="15"/>
      <c r="AU311" s="19"/>
      <c r="AV311" s="64"/>
      <c r="AW311" s="41">
        <f t="shared" si="222"/>
        <v>426015450</v>
      </c>
      <c r="AX311" s="41">
        <f t="shared" si="207"/>
        <v>477137304.00000006</v>
      </c>
      <c r="AY311" s="9" t="s">
        <v>129</v>
      </c>
      <c r="AZ311" s="1" t="s">
        <v>626</v>
      </c>
      <c r="BA311" s="1" t="s">
        <v>627</v>
      </c>
      <c r="BB311" s="19"/>
      <c r="BC311" s="5"/>
      <c r="BD311" s="5"/>
      <c r="BE311" s="5"/>
      <c r="BF311" s="5"/>
      <c r="BG311" s="5"/>
      <c r="BH311" s="5"/>
      <c r="BI311" s="5"/>
      <c r="BJ311" s="167"/>
      <c r="BK311" s="28"/>
    </row>
    <row r="312" spans="1:66" s="165" customFormat="1" ht="12.95" customHeight="1" x14ac:dyDescent="0.25">
      <c r="A312" s="117" t="s">
        <v>133</v>
      </c>
      <c r="B312" s="27" t="s">
        <v>218</v>
      </c>
      <c r="C312" s="4" t="s">
        <v>628</v>
      </c>
      <c r="D312" s="4"/>
      <c r="E312" s="216"/>
      <c r="F312" s="22" t="s">
        <v>309</v>
      </c>
      <c r="G312" s="22" t="s">
        <v>310</v>
      </c>
      <c r="H312" s="22" t="s">
        <v>310</v>
      </c>
      <c r="I312" s="23" t="s">
        <v>120</v>
      </c>
      <c r="J312" s="23"/>
      <c r="K312" s="23"/>
      <c r="L312" s="22">
        <v>100</v>
      </c>
      <c r="M312" s="5">
        <v>230000000</v>
      </c>
      <c r="N312" s="5" t="s">
        <v>137</v>
      </c>
      <c r="O312" s="1" t="s">
        <v>166</v>
      </c>
      <c r="P312" s="23" t="s">
        <v>125</v>
      </c>
      <c r="Q312" s="24">
        <v>230000000</v>
      </c>
      <c r="R312" s="118" t="s">
        <v>174</v>
      </c>
      <c r="S312" s="25"/>
      <c r="T312" s="23" t="s">
        <v>127</v>
      </c>
      <c r="U312" s="5"/>
      <c r="V312" s="23"/>
      <c r="W312" s="23">
        <v>0</v>
      </c>
      <c r="X312" s="23">
        <v>100</v>
      </c>
      <c r="Y312" s="23">
        <v>0</v>
      </c>
      <c r="Z312" s="39"/>
      <c r="AA312" s="5" t="s">
        <v>138</v>
      </c>
      <c r="AB312" s="26"/>
      <c r="AC312" s="26"/>
      <c r="AD312" s="26">
        <v>72311937</v>
      </c>
      <c r="AE312" s="18">
        <f t="shared" si="208"/>
        <v>80989369.440000013</v>
      </c>
      <c r="AF312" s="26"/>
      <c r="AG312" s="26"/>
      <c r="AH312" s="26">
        <v>95900127</v>
      </c>
      <c r="AI312" s="18">
        <f t="shared" si="209"/>
        <v>107408142.24000001</v>
      </c>
      <c r="AJ312" s="19"/>
      <c r="AK312" s="19"/>
      <c r="AL312" s="26">
        <v>95900127</v>
      </c>
      <c r="AM312" s="18">
        <f t="shared" si="210"/>
        <v>107408142.24000001</v>
      </c>
      <c r="AN312" s="5"/>
      <c r="AO312" s="15"/>
      <c r="AP312" s="15"/>
      <c r="AQ312" s="15"/>
      <c r="AR312" s="15"/>
      <c r="AS312" s="15"/>
      <c r="AT312" s="15"/>
      <c r="AU312" s="19"/>
      <c r="AV312" s="64"/>
      <c r="AW312" s="41">
        <f t="shared" si="222"/>
        <v>264112191</v>
      </c>
      <c r="AX312" s="41">
        <f t="shared" si="207"/>
        <v>295805653.92000002</v>
      </c>
      <c r="AY312" s="9" t="s">
        <v>129</v>
      </c>
      <c r="AZ312" s="118" t="s">
        <v>629</v>
      </c>
      <c r="BA312" s="1" t="s">
        <v>630</v>
      </c>
      <c r="BB312" s="19"/>
      <c r="BC312" s="5"/>
      <c r="BD312" s="5"/>
      <c r="BE312" s="5"/>
      <c r="BF312" s="5"/>
      <c r="BG312" s="5"/>
      <c r="BH312" s="5"/>
      <c r="BI312" s="5"/>
      <c r="BJ312" s="167"/>
      <c r="BK312" s="28"/>
    </row>
    <row r="313" spans="1:66" s="187" customFormat="1" ht="12.95" customHeight="1" x14ac:dyDescent="0.25">
      <c r="A313" s="1" t="s">
        <v>217</v>
      </c>
      <c r="B313" s="1"/>
      <c r="C313" s="178" t="s">
        <v>756</v>
      </c>
      <c r="D313" s="1"/>
      <c r="E313" s="1"/>
      <c r="F313" s="2" t="s">
        <v>519</v>
      </c>
      <c r="G313" s="3" t="s">
        <v>520</v>
      </c>
      <c r="H313" s="3" t="s">
        <v>520</v>
      </c>
      <c r="I313" s="4" t="s">
        <v>120</v>
      </c>
      <c r="J313" s="1"/>
      <c r="K313" s="1"/>
      <c r="L313" s="2">
        <v>80</v>
      </c>
      <c r="M313" s="5" t="s">
        <v>122</v>
      </c>
      <c r="N313" s="2" t="s">
        <v>224</v>
      </c>
      <c r="O313" s="1" t="s">
        <v>144</v>
      </c>
      <c r="P313" s="1" t="s">
        <v>125</v>
      </c>
      <c r="Q313" s="9">
        <v>230000000</v>
      </c>
      <c r="R313" s="2" t="s">
        <v>521</v>
      </c>
      <c r="S313" s="1"/>
      <c r="T313" s="2" t="s">
        <v>167</v>
      </c>
      <c r="U313" s="1"/>
      <c r="V313" s="2"/>
      <c r="W313" s="16">
        <v>0</v>
      </c>
      <c r="X313" s="16">
        <v>90</v>
      </c>
      <c r="Y313" s="16">
        <v>10</v>
      </c>
      <c r="Z313" s="1"/>
      <c r="AA313" s="4" t="s">
        <v>138</v>
      </c>
      <c r="AB313" s="71"/>
      <c r="AC313" s="71"/>
      <c r="AD313" s="71">
        <v>26244000.000000004</v>
      </c>
      <c r="AE313" s="71">
        <f t="shared" si="208"/>
        <v>29393280.000000007</v>
      </c>
      <c r="AF313" s="71"/>
      <c r="AG313" s="71"/>
      <c r="AH313" s="71">
        <v>23133600.000000004</v>
      </c>
      <c r="AI313" s="71">
        <f t="shared" si="209"/>
        <v>25909632.000000007</v>
      </c>
      <c r="AJ313" s="71"/>
      <c r="AK313" s="71"/>
      <c r="AL313" s="71">
        <v>22670928.000000004</v>
      </c>
      <c r="AM313" s="71">
        <f t="shared" si="210"/>
        <v>25391439.360000007</v>
      </c>
      <c r="AN313" s="71"/>
      <c r="AO313" s="71"/>
      <c r="AP313" s="71">
        <v>23804474.400000002</v>
      </c>
      <c r="AQ313" s="71">
        <f t="shared" ref="AQ313:AQ316" si="223">AP313*1.12</f>
        <v>26661011.328000005</v>
      </c>
      <c r="AR313" s="71"/>
      <c r="AS313" s="71"/>
      <c r="AT313" s="71">
        <v>24994698.120000005</v>
      </c>
      <c r="AU313" s="71">
        <f t="shared" ref="AU313:AU316" si="224">AT313*1.12</f>
        <v>27994061.894400008</v>
      </c>
      <c r="AV313" s="71"/>
      <c r="AW313" s="42">
        <v>0</v>
      </c>
      <c r="AX313" s="42">
        <f t="shared" si="207"/>
        <v>0</v>
      </c>
      <c r="AY313" s="1" t="s">
        <v>129</v>
      </c>
      <c r="AZ313" s="2" t="s">
        <v>734</v>
      </c>
      <c r="BA313" s="2" t="s">
        <v>735</v>
      </c>
      <c r="BB313" s="1"/>
      <c r="BC313" s="1"/>
      <c r="BD313" s="1"/>
      <c r="BE313" s="1"/>
      <c r="BF313" s="1"/>
      <c r="BG313" s="4"/>
      <c r="BH313" s="4"/>
      <c r="BI313" s="4"/>
      <c r="BJ313" s="32"/>
      <c r="BK313" s="28" t="s">
        <v>375</v>
      </c>
    </row>
    <row r="314" spans="1:66" s="187" customFormat="1" ht="12.95" customHeight="1" x14ac:dyDescent="0.25">
      <c r="A314" s="1" t="s">
        <v>217</v>
      </c>
      <c r="B314" s="1"/>
      <c r="C314" s="178" t="s">
        <v>757</v>
      </c>
      <c r="D314" s="1"/>
      <c r="E314" s="1"/>
      <c r="F314" s="2" t="s">
        <v>519</v>
      </c>
      <c r="G314" s="3" t="s">
        <v>520</v>
      </c>
      <c r="H314" s="3" t="s">
        <v>520</v>
      </c>
      <c r="I314" s="4" t="s">
        <v>120</v>
      </c>
      <c r="J314" s="1"/>
      <c r="K314" s="1"/>
      <c r="L314" s="2">
        <v>80</v>
      </c>
      <c r="M314" s="5" t="s">
        <v>122</v>
      </c>
      <c r="N314" s="2" t="s">
        <v>224</v>
      </c>
      <c r="O314" s="1" t="s">
        <v>144</v>
      </c>
      <c r="P314" s="1" t="s">
        <v>125</v>
      </c>
      <c r="Q314" s="9">
        <v>230000000</v>
      </c>
      <c r="R314" s="2" t="s">
        <v>225</v>
      </c>
      <c r="S314" s="1"/>
      <c r="T314" s="2" t="s">
        <v>167</v>
      </c>
      <c r="U314" s="1"/>
      <c r="V314" s="2"/>
      <c r="W314" s="16">
        <v>0</v>
      </c>
      <c r="X314" s="16">
        <v>90</v>
      </c>
      <c r="Y314" s="16">
        <v>10</v>
      </c>
      <c r="Z314" s="1"/>
      <c r="AA314" s="4" t="s">
        <v>138</v>
      </c>
      <c r="AB314" s="71"/>
      <c r="AC314" s="71"/>
      <c r="AD314" s="71">
        <v>17010000.000000004</v>
      </c>
      <c r="AE314" s="71">
        <f t="shared" si="208"/>
        <v>19051200.000000007</v>
      </c>
      <c r="AF314" s="71"/>
      <c r="AG314" s="71"/>
      <c r="AH314" s="71">
        <v>14418000.000000002</v>
      </c>
      <c r="AI314" s="71">
        <f t="shared" si="209"/>
        <v>16148160.000000004</v>
      </c>
      <c r="AJ314" s="71"/>
      <c r="AK314" s="71"/>
      <c r="AL314" s="71">
        <v>15973200.000000002</v>
      </c>
      <c r="AM314" s="71">
        <f t="shared" si="210"/>
        <v>17889984.000000004</v>
      </c>
      <c r="AN314" s="71"/>
      <c r="AO314" s="71"/>
      <c r="AP314" s="71">
        <v>16771860.000000002</v>
      </c>
      <c r="AQ314" s="71">
        <f t="shared" si="223"/>
        <v>18784483.200000003</v>
      </c>
      <c r="AR314" s="71"/>
      <c r="AS314" s="71"/>
      <c r="AT314" s="71">
        <v>17610453.000000004</v>
      </c>
      <c r="AU314" s="71">
        <f t="shared" si="224"/>
        <v>19723707.360000007</v>
      </c>
      <c r="AV314" s="71"/>
      <c r="AW314" s="42">
        <v>0</v>
      </c>
      <c r="AX314" s="42">
        <f t="shared" si="207"/>
        <v>0</v>
      </c>
      <c r="AY314" s="1" t="s">
        <v>129</v>
      </c>
      <c r="AZ314" s="2" t="s">
        <v>736</v>
      </c>
      <c r="BA314" s="2" t="s">
        <v>737</v>
      </c>
      <c r="BB314" s="1"/>
      <c r="BC314" s="1"/>
      <c r="BD314" s="1"/>
      <c r="BE314" s="1"/>
      <c r="BF314" s="1"/>
      <c r="BG314" s="4"/>
      <c r="BH314" s="4"/>
      <c r="BI314" s="4"/>
      <c r="BJ314" s="32"/>
      <c r="BK314" s="28" t="s">
        <v>375</v>
      </c>
    </row>
    <row r="315" spans="1:66" s="187" customFormat="1" ht="12.95" customHeight="1" x14ac:dyDescent="0.25">
      <c r="A315" s="1" t="s">
        <v>217</v>
      </c>
      <c r="B315" s="1"/>
      <c r="C315" s="178" t="s">
        <v>758</v>
      </c>
      <c r="D315" s="1"/>
      <c r="E315" s="1"/>
      <c r="F315" s="2" t="s">
        <v>519</v>
      </c>
      <c r="G315" s="3" t="s">
        <v>520</v>
      </c>
      <c r="H315" s="3" t="s">
        <v>520</v>
      </c>
      <c r="I315" s="4" t="s">
        <v>120</v>
      </c>
      <c r="J315" s="1"/>
      <c r="K315" s="1"/>
      <c r="L315" s="2">
        <v>80</v>
      </c>
      <c r="M315" s="5" t="s">
        <v>122</v>
      </c>
      <c r="N315" s="2" t="s">
        <v>224</v>
      </c>
      <c r="O315" s="1" t="s">
        <v>144</v>
      </c>
      <c r="P315" s="1" t="s">
        <v>125</v>
      </c>
      <c r="Q315" s="9">
        <v>230000000</v>
      </c>
      <c r="R315" s="2" t="s">
        <v>231</v>
      </c>
      <c r="S315" s="1"/>
      <c r="T315" s="2" t="s">
        <v>167</v>
      </c>
      <c r="U315" s="1"/>
      <c r="V315" s="2"/>
      <c r="W315" s="16">
        <v>0</v>
      </c>
      <c r="X315" s="16">
        <v>90</v>
      </c>
      <c r="Y315" s="16">
        <v>10</v>
      </c>
      <c r="Z315" s="1"/>
      <c r="AA315" s="4" t="s">
        <v>138</v>
      </c>
      <c r="AB315" s="71"/>
      <c r="AC315" s="71"/>
      <c r="AD315" s="71">
        <v>30630811.348800004</v>
      </c>
      <c r="AE315" s="71">
        <f t="shared" si="208"/>
        <v>34306508.71065601</v>
      </c>
      <c r="AF315" s="71"/>
      <c r="AG315" s="71"/>
      <c r="AH315" s="71">
        <v>7128000.0000000009</v>
      </c>
      <c r="AI315" s="71">
        <f t="shared" si="209"/>
        <v>7983360.0000000019</v>
      </c>
      <c r="AJ315" s="71"/>
      <c r="AK315" s="71"/>
      <c r="AL315" s="71">
        <v>7128000.0000000009</v>
      </c>
      <c r="AM315" s="71">
        <f t="shared" si="210"/>
        <v>7983360.0000000019</v>
      </c>
      <c r="AN315" s="71"/>
      <c r="AO315" s="71"/>
      <c r="AP315" s="71">
        <v>7128000.0000000009</v>
      </c>
      <c r="AQ315" s="71">
        <f t="shared" si="223"/>
        <v>7983360.0000000019</v>
      </c>
      <c r="AR315" s="71"/>
      <c r="AS315" s="71"/>
      <c r="AT315" s="71">
        <v>7128000.0000000009</v>
      </c>
      <c r="AU315" s="71">
        <f t="shared" si="224"/>
        <v>7983360.0000000019</v>
      </c>
      <c r="AV315" s="71"/>
      <c r="AW315" s="42">
        <v>0</v>
      </c>
      <c r="AX315" s="42">
        <f t="shared" si="207"/>
        <v>0</v>
      </c>
      <c r="AY315" s="1" t="s">
        <v>129</v>
      </c>
      <c r="AZ315" s="2" t="s">
        <v>738</v>
      </c>
      <c r="BA315" s="2" t="s">
        <v>739</v>
      </c>
      <c r="BB315" s="1"/>
      <c r="BC315" s="1"/>
      <c r="BD315" s="1"/>
      <c r="BE315" s="1"/>
      <c r="BF315" s="1"/>
      <c r="BG315" s="4"/>
      <c r="BH315" s="4"/>
      <c r="BI315" s="4"/>
      <c r="BJ315" s="32"/>
      <c r="BK315" s="28" t="s">
        <v>375</v>
      </c>
    </row>
    <row r="316" spans="1:66" s="187" customFormat="1" ht="12.95" customHeight="1" x14ac:dyDescent="0.25">
      <c r="A316" s="1" t="s">
        <v>217</v>
      </c>
      <c r="B316" s="1"/>
      <c r="C316" s="178" t="s">
        <v>759</v>
      </c>
      <c r="D316" s="1"/>
      <c r="E316" s="1"/>
      <c r="F316" s="2" t="s">
        <v>519</v>
      </c>
      <c r="G316" s="3" t="s">
        <v>520</v>
      </c>
      <c r="H316" s="3" t="s">
        <v>520</v>
      </c>
      <c r="I316" s="4" t="s">
        <v>120</v>
      </c>
      <c r="J316" s="1"/>
      <c r="K316" s="1"/>
      <c r="L316" s="2">
        <v>80</v>
      </c>
      <c r="M316" s="5" t="s">
        <v>122</v>
      </c>
      <c r="N316" s="2" t="s">
        <v>224</v>
      </c>
      <c r="O316" s="1" t="s">
        <v>144</v>
      </c>
      <c r="P316" s="1" t="s">
        <v>125</v>
      </c>
      <c r="Q316" s="9">
        <v>230000000</v>
      </c>
      <c r="R316" s="2" t="s">
        <v>511</v>
      </c>
      <c r="S316" s="1"/>
      <c r="T316" s="2" t="s">
        <v>167</v>
      </c>
      <c r="U316" s="1"/>
      <c r="V316" s="2"/>
      <c r="W316" s="16">
        <v>0</v>
      </c>
      <c r="X316" s="16">
        <v>90</v>
      </c>
      <c r="Y316" s="16">
        <v>10</v>
      </c>
      <c r="Z316" s="1"/>
      <c r="AA316" s="4" t="s">
        <v>138</v>
      </c>
      <c r="AB316" s="71"/>
      <c r="AC316" s="71"/>
      <c r="AD316" s="71">
        <v>18625198.320000004</v>
      </c>
      <c r="AE316" s="71">
        <f t="shared" si="208"/>
        <v>20860222.118400007</v>
      </c>
      <c r="AF316" s="71"/>
      <c r="AG316" s="71"/>
      <c r="AH316" s="71">
        <v>8100000.0000000009</v>
      </c>
      <c r="AI316" s="71">
        <f t="shared" si="209"/>
        <v>9072000.0000000019</v>
      </c>
      <c r="AJ316" s="71"/>
      <c r="AK316" s="71"/>
      <c r="AL316" s="71">
        <v>8586000.0000000019</v>
      </c>
      <c r="AM316" s="71">
        <f t="shared" si="210"/>
        <v>9616320.0000000037</v>
      </c>
      <c r="AN316" s="71"/>
      <c r="AO316" s="71"/>
      <c r="AP316" s="71">
        <v>8586000.0000000019</v>
      </c>
      <c r="AQ316" s="71">
        <f t="shared" si="223"/>
        <v>9616320.0000000037</v>
      </c>
      <c r="AR316" s="71"/>
      <c r="AS316" s="71"/>
      <c r="AT316" s="71">
        <v>8586000.0000000019</v>
      </c>
      <c r="AU316" s="71">
        <f t="shared" si="224"/>
        <v>9616320.0000000037</v>
      </c>
      <c r="AV316" s="71"/>
      <c r="AW316" s="42">
        <v>0</v>
      </c>
      <c r="AX316" s="42">
        <f t="shared" si="207"/>
        <v>0</v>
      </c>
      <c r="AY316" s="1" t="s">
        <v>129</v>
      </c>
      <c r="AZ316" s="2" t="s">
        <v>740</v>
      </c>
      <c r="BA316" s="2" t="s">
        <v>741</v>
      </c>
      <c r="BB316" s="1"/>
      <c r="BC316" s="1"/>
      <c r="BD316" s="1"/>
      <c r="BE316" s="1"/>
      <c r="BF316" s="1"/>
      <c r="BG316" s="4"/>
      <c r="BH316" s="4"/>
      <c r="BI316" s="4"/>
      <c r="BJ316" s="32"/>
      <c r="BK316" s="28" t="s">
        <v>375</v>
      </c>
    </row>
    <row r="317" spans="1:66" s="187" customFormat="1" ht="12.75" customHeight="1" x14ac:dyDescent="0.25">
      <c r="A317" s="1" t="s">
        <v>133</v>
      </c>
      <c r="B317" s="1"/>
      <c r="C317" s="178" t="s">
        <v>760</v>
      </c>
      <c r="D317" s="1"/>
      <c r="E317" s="1"/>
      <c r="F317" s="2" t="s">
        <v>237</v>
      </c>
      <c r="G317" s="3" t="s">
        <v>238</v>
      </c>
      <c r="H317" s="3" t="s">
        <v>238</v>
      </c>
      <c r="I317" s="4" t="s">
        <v>120</v>
      </c>
      <c r="J317" s="1"/>
      <c r="K317" s="1"/>
      <c r="L317" s="2">
        <v>100</v>
      </c>
      <c r="M317" s="5">
        <v>230000000</v>
      </c>
      <c r="N317" s="2" t="s">
        <v>137</v>
      </c>
      <c r="O317" s="1" t="s">
        <v>144</v>
      </c>
      <c r="P317" s="1" t="s">
        <v>125</v>
      </c>
      <c r="Q317" s="9">
        <v>230000000</v>
      </c>
      <c r="R317" s="2" t="s">
        <v>174</v>
      </c>
      <c r="S317" s="1"/>
      <c r="T317" s="2" t="s">
        <v>127</v>
      </c>
      <c r="U317" s="1"/>
      <c r="V317" s="2"/>
      <c r="W317" s="16">
        <v>0</v>
      </c>
      <c r="X317" s="16">
        <v>100</v>
      </c>
      <c r="Y317" s="16">
        <v>0</v>
      </c>
      <c r="Z317" s="1"/>
      <c r="AA317" s="4" t="s">
        <v>138</v>
      </c>
      <c r="AB317" s="71"/>
      <c r="AC317" s="71"/>
      <c r="AD317" s="71">
        <v>183877705</v>
      </c>
      <c r="AE317" s="71">
        <f>AD317*1.12</f>
        <v>205943029.60000002</v>
      </c>
      <c r="AF317" s="71"/>
      <c r="AG317" s="71"/>
      <c r="AH317" s="71">
        <v>244204314</v>
      </c>
      <c r="AI317" s="71">
        <v>273508831.68000001</v>
      </c>
      <c r="AJ317" s="71"/>
      <c r="AK317" s="71"/>
      <c r="AL317" s="71">
        <v>244204314</v>
      </c>
      <c r="AM317" s="71">
        <v>273508831.68000001</v>
      </c>
      <c r="AN317" s="71"/>
      <c r="AO317" s="71"/>
      <c r="AP317" s="71"/>
      <c r="AQ317" s="71"/>
      <c r="AR317" s="71"/>
      <c r="AS317" s="71"/>
      <c r="AT317" s="71"/>
      <c r="AU317" s="71"/>
      <c r="AV317" s="71"/>
      <c r="AW317" s="42">
        <v>0</v>
      </c>
      <c r="AX317" s="42">
        <f t="shared" si="207"/>
        <v>0</v>
      </c>
      <c r="AY317" s="1" t="s">
        <v>129</v>
      </c>
      <c r="AZ317" s="2" t="s">
        <v>271</v>
      </c>
      <c r="BA317" s="2" t="s">
        <v>272</v>
      </c>
      <c r="BB317" s="1"/>
      <c r="BC317" s="1"/>
      <c r="BD317" s="1"/>
      <c r="BE317" s="1"/>
      <c r="BF317" s="1"/>
      <c r="BG317" s="4"/>
      <c r="BH317" s="4"/>
      <c r="BI317" s="4"/>
      <c r="BJ317" s="32"/>
      <c r="BK317" s="32"/>
    </row>
    <row r="318" spans="1:66" s="165" customFormat="1" ht="12.95" customHeight="1" x14ac:dyDescent="0.25">
      <c r="A318" s="1" t="s">
        <v>133</v>
      </c>
      <c r="B318" s="1"/>
      <c r="C318" s="174" t="s">
        <v>896</v>
      </c>
      <c r="D318" s="174"/>
      <c r="E318" s="174"/>
      <c r="F318" s="2" t="s">
        <v>237</v>
      </c>
      <c r="G318" s="3" t="s">
        <v>238</v>
      </c>
      <c r="H318" s="3" t="s">
        <v>238</v>
      </c>
      <c r="I318" s="4" t="s">
        <v>120</v>
      </c>
      <c r="J318" s="23"/>
      <c r="K318" s="23"/>
      <c r="L318" s="22">
        <v>100</v>
      </c>
      <c r="M318" s="5">
        <v>230000000</v>
      </c>
      <c r="N318" s="2" t="s">
        <v>137</v>
      </c>
      <c r="O318" s="1" t="s">
        <v>144</v>
      </c>
      <c r="P318" s="1" t="s">
        <v>125</v>
      </c>
      <c r="Q318" s="9">
        <v>230000000</v>
      </c>
      <c r="R318" s="2" t="s">
        <v>174</v>
      </c>
      <c r="S318" s="25"/>
      <c r="T318" s="2" t="s">
        <v>127</v>
      </c>
      <c r="U318" s="5"/>
      <c r="V318" s="23"/>
      <c r="W318" s="16">
        <v>0</v>
      </c>
      <c r="X318" s="16">
        <v>100</v>
      </c>
      <c r="Y318" s="16">
        <v>0</v>
      </c>
      <c r="Z318" s="1"/>
      <c r="AA318" s="4" t="s">
        <v>138</v>
      </c>
      <c r="AB318" s="26"/>
      <c r="AC318" s="26"/>
      <c r="AD318" s="305">
        <v>154278814.19957</v>
      </c>
      <c r="AE318" s="296">
        <f t="shared" ref="AE318" si="225">AD318*1.12</f>
        <v>172792271.90351841</v>
      </c>
      <c r="AF318" s="305"/>
      <c r="AG318" s="305"/>
      <c r="AH318" s="305">
        <v>244204314</v>
      </c>
      <c r="AI318" s="305">
        <v>273508831.68000001</v>
      </c>
      <c r="AJ318" s="71"/>
      <c r="AK318" s="71"/>
      <c r="AL318" s="71">
        <v>244204314</v>
      </c>
      <c r="AM318" s="71">
        <v>273508831.68000001</v>
      </c>
      <c r="AN318" s="19"/>
      <c r="AO318" s="19"/>
      <c r="AP318" s="19"/>
      <c r="AQ318" s="19"/>
      <c r="AR318" s="19"/>
      <c r="AS318" s="19"/>
      <c r="AT318" s="19"/>
      <c r="AU318" s="19"/>
      <c r="AV318" s="19"/>
      <c r="AW318" s="19">
        <v>642687442.19956994</v>
      </c>
      <c r="AX318" s="19">
        <v>719809935.26351845</v>
      </c>
      <c r="AY318" s="19" t="s">
        <v>129</v>
      </c>
      <c r="AZ318" s="41" t="s">
        <v>271</v>
      </c>
      <c r="BA318" s="41" t="s">
        <v>272</v>
      </c>
      <c r="BB318" s="41"/>
      <c r="BC318" s="9"/>
      <c r="BD318" s="2"/>
      <c r="BE318" s="2"/>
      <c r="BF318" s="5"/>
      <c r="BG318" s="5"/>
      <c r="BH318" s="5"/>
      <c r="BI318" s="5"/>
      <c r="BJ318" s="5"/>
      <c r="BK318" s="167" t="s">
        <v>892</v>
      </c>
      <c r="BL318" s="38"/>
      <c r="BM318" s="38"/>
      <c r="BN318" s="38"/>
    </row>
    <row r="319" spans="1:66" s="187" customFormat="1" ht="12.95" customHeight="1" x14ac:dyDescent="0.25">
      <c r="A319" s="1" t="s">
        <v>217</v>
      </c>
      <c r="B319" s="1"/>
      <c r="C319" s="174" t="s">
        <v>786</v>
      </c>
      <c r="D319" s="1"/>
      <c r="E319" s="1"/>
      <c r="F319" s="2" t="s">
        <v>519</v>
      </c>
      <c r="G319" s="3" t="s">
        <v>520</v>
      </c>
      <c r="H319" s="3" t="s">
        <v>520</v>
      </c>
      <c r="I319" s="4" t="s">
        <v>120</v>
      </c>
      <c r="J319" s="1"/>
      <c r="K319" s="1"/>
      <c r="L319" s="2">
        <v>80</v>
      </c>
      <c r="M319" s="5" t="s">
        <v>122</v>
      </c>
      <c r="N319" s="2" t="s">
        <v>224</v>
      </c>
      <c r="O319" s="1" t="s">
        <v>398</v>
      </c>
      <c r="P319" s="1" t="s">
        <v>125</v>
      </c>
      <c r="Q319" s="9">
        <v>230000000</v>
      </c>
      <c r="R319" s="2" t="s">
        <v>521</v>
      </c>
      <c r="S319" s="1"/>
      <c r="T319" s="2" t="s">
        <v>167</v>
      </c>
      <c r="U319" s="1"/>
      <c r="V319" s="2"/>
      <c r="W319" s="16">
        <v>0</v>
      </c>
      <c r="X319" s="16">
        <v>90</v>
      </c>
      <c r="Y319" s="16">
        <v>10</v>
      </c>
      <c r="Z319" s="1"/>
      <c r="AA319" s="4" t="s">
        <v>138</v>
      </c>
      <c r="AB319" s="71"/>
      <c r="AC319" s="71"/>
      <c r="AD319" s="71">
        <v>32400000</v>
      </c>
      <c r="AE319" s="71">
        <f>AD319*1.12</f>
        <v>36288000</v>
      </c>
      <c r="AF319" s="71"/>
      <c r="AG319" s="71"/>
      <c r="AH319" s="71">
        <v>64800000</v>
      </c>
      <c r="AI319" s="71">
        <f t="shared" ref="AI319:AI332" si="226">AH319*1.12</f>
        <v>72576000</v>
      </c>
      <c r="AJ319" s="71"/>
      <c r="AK319" s="71"/>
      <c r="AL319" s="71">
        <v>64800000</v>
      </c>
      <c r="AM319" s="71">
        <f t="shared" ref="AM319:AM332" si="227">AL319*1.12</f>
        <v>72576000</v>
      </c>
      <c r="AN319" s="71"/>
      <c r="AO319" s="71"/>
      <c r="AP319" s="71">
        <v>64800000</v>
      </c>
      <c r="AQ319" s="71">
        <f t="shared" ref="AQ319:AQ332" si="228">AP319*1.12</f>
        <v>72576000</v>
      </c>
      <c r="AR319" s="71"/>
      <c r="AS319" s="71"/>
      <c r="AT319" s="71">
        <v>64800000</v>
      </c>
      <c r="AU319" s="71">
        <f t="shared" ref="AU319:AU332" si="229">AT319*1.12</f>
        <v>72576000</v>
      </c>
      <c r="AV319" s="71"/>
      <c r="AW319" s="42">
        <v>0</v>
      </c>
      <c r="AX319" s="42">
        <f t="shared" si="207"/>
        <v>0</v>
      </c>
      <c r="AY319" s="1" t="s">
        <v>129</v>
      </c>
      <c r="AZ319" s="2" t="s">
        <v>778</v>
      </c>
      <c r="BA319" s="2" t="s">
        <v>779</v>
      </c>
      <c r="BB319" s="1"/>
      <c r="BC319" s="1"/>
      <c r="BD319" s="1"/>
      <c r="BE319" s="1"/>
      <c r="BF319" s="1"/>
      <c r="BG319" s="4"/>
      <c r="BH319" s="4"/>
      <c r="BI319" s="4"/>
      <c r="BJ319" s="32"/>
      <c r="BK319" s="32" t="s">
        <v>403</v>
      </c>
    </row>
    <row r="320" spans="1:66" s="162" customFormat="1" ht="12.95" customHeight="1" x14ac:dyDescent="0.25">
      <c r="A320" s="217" t="s">
        <v>217</v>
      </c>
      <c r="B320" s="217"/>
      <c r="C320" s="232" t="s">
        <v>813</v>
      </c>
      <c r="D320" s="217"/>
      <c r="E320" s="217"/>
      <c r="F320" s="233" t="s">
        <v>519</v>
      </c>
      <c r="G320" s="234" t="s">
        <v>520</v>
      </c>
      <c r="H320" s="234" t="s">
        <v>520</v>
      </c>
      <c r="I320" s="235" t="s">
        <v>120</v>
      </c>
      <c r="J320" s="217"/>
      <c r="K320" s="217"/>
      <c r="L320" s="233">
        <v>80</v>
      </c>
      <c r="M320" s="236" t="s">
        <v>122</v>
      </c>
      <c r="N320" s="233" t="s">
        <v>224</v>
      </c>
      <c r="O320" s="217" t="s">
        <v>694</v>
      </c>
      <c r="P320" s="217" t="s">
        <v>125</v>
      </c>
      <c r="Q320" s="237">
        <v>230000000</v>
      </c>
      <c r="R320" s="233" t="s">
        <v>521</v>
      </c>
      <c r="S320" s="217"/>
      <c r="T320" s="233" t="s">
        <v>167</v>
      </c>
      <c r="U320" s="217"/>
      <c r="V320" s="233"/>
      <c r="W320" s="238">
        <v>0</v>
      </c>
      <c r="X320" s="238">
        <v>90</v>
      </c>
      <c r="Y320" s="238">
        <v>10</v>
      </c>
      <c r="Z320" s="217"/>
      <c r="AA320" s="235" t="s">
        <v>138</v>
      </c>
      <c r="AB320" s="239"/>
      <c r="AC320" s="239"/>
      <c r="AD320" s="239">
        <v>32400000</v>
      </c>
      <c r="AE320" s="239">
        <f>AD320*1.12</f>
        <v>36288000</v>
      </c>
      <c r="AF320" s="239"/>
      <c r="AG320" s="239"/>
      <c r="AH320" s="239">
        <v>64800000</v>
      </c>
      <c r="AI320" s="239">
        <f t="shared" si="226"/>
        <v>72576000</v>
      </c>
      <c r="AJ320" s="239"/>
      <c r="AK320" s="239"/>
      <c r="AL320" s="239">
        <v>64800000</v>
      </c>
      <c r="AM320" s="239">
        <f t="shared" si="227"/>
        <v>72576000</v>
      </c>
      <c r="AN320" s="239"/>
      <c r="AO320" s="239"/>
      <c r="AP320" s="239">
        <v>64800000</v>
      </c>
      <c r="AQ320" s="239">
        <f t="shared" si="228"/>
        <v>72576000</v>
      </c>
      <c r="AR320" s="239"/>
      <c r="AS320" s="239"/>
      <c r="AT320" s="239">
        <v>64800000</v>
      </c>
      <c r="AU320" s="239">
        <f t="shared" si="229"/>
        <v>72576000</v>
      </c>
      <c r="AV320" s="239"/>
      <c r="AW320" s="240">
        <v>0</v>
      </c>
      <c r="AX320" s="240">
        <f t="shared" si="207"/>
        <v>0</v>
      </c>
      <c r="AY320" s="217" t="s">
        <v>129</v>
      </c>
      <c r="AZ320" s="233" t="s">
        <v>778</v>
      </c>
      <c r="BA320" s="233" t="s">
        <v>779</v>
      </c>
      <c r="BB320" s="217"/>
      <c r="BC320" s="217"/>
      <c r="BD320" s="217"/>
      <c r="BE320" s="217"/>
      <c r="BF320" s="217"/>
      <c r="BG320" s="235"/>
      <c r="BH320" s="235"/>
      <c r="BI320" s="235"/>
      <c r="BJ320" s="241"/>
      <c r="BK320" s="241"/>
    </row>
    <row r="321" spans="1:63" ht="12.95" customHeight="1" x14ac:dyDescent="0.25">
      <c r="A321" s="242" t="s">
        <v>217</v>
      </c>
      <c r="B321" s="1"/>
      <c r="C321" s="232" t="s">
        <v>813</v>
      </c>
      <c r="D321" s="28"/>
      <c r="E321" s="1"/>
      <c r="F321" s="2" t="s">
        <v>519</v>
      </c>
      <c r="G321" s="3" t="s">
        <v>520</v>
      </c>
      <c r="H321" s="3" t="s">
        <v>520</v>
      </c>
      <c r="I321" s="4" t="s">
        <v>120</v>
      </c>
      <c r="J321" s="1"/>
      <c r="K321" s="1"/>
      <c r="L321" s="2">
        <v>80</v>
      </c>
      <c r="M321" s="1" t="s">
        <v>122</v>
      </c>
      <c r="N321" s="1" t="s">
        <v>224</v>
      </c>
      <c r="O321" s="242" t="s">
        <v>806</v>
      </c>
      <c r="P321" s="1" t="s">
        <v>125</v>
      </c>
      <c r="Q321" s="1">
        <v>230000000</v>
      </c>
      <c r="R321" s="1" t="s">
        <v>521</v>
      </c>
      <c r="S321" s="1"/>
      <c r="T321" s="1" t="s">
        <v>167</v>
      </c>
      <c r="U321" s="1"/>
      <c r="V321" s="1"/>
      <c r="W321" s="1">
        <v>0</v>
      </c>
      <c r="X321" s="1">
        <v>90</v>
      </c>
      <c r="Y321" s="1">
        <v>10</v>
      </c>
      <c r="Z321" s="1"/>
      <c r="AA321" s="4" t="s">
        <v>138</v>
      </c>
      <c r="AB321" s="21"/>
      <c r="AC321" s="18"/>
      <c r="AD321" s="21">
        <v>32400000</v>
      </c>
      <c r="AE321" s="40">
        <v>36288000</v>
      </c>
      <c r="AF321" s="18"/>
      <c r="AG321" s="18"/>
      <c r="AH321" s="18">
        <v>64800000</v>
      </c>
      <c r="AI321" s="40">
        <v>72576000</v>
      </c>
      <c r="AJ321" s="18"/>
      <c r="AK321" s="18"/>
      <c r="AL321" s="18">
        <v>64800000</v>
      </c>
      <c r="AM321" s="40">
        <v>72576000</v>
      </c>
      <c r="AN321" s="71"/>
      <c r="AO321" s="71"/>
      <c r="AP321" s="71">
        <v>64800000</v>
      </c>
      <c r="AQ321" s="71">
        <v>72576000</v>
      </c>
      <c r="AR321" s="71"/>
      <c r="AS321" s="71"/>
      <c r="AT321" s="71">
        <v>64800000</v>
      </c>
      <c r="AU321" s="71">
        <v>72576000</v>
      </c>
      <c r="AV321" s="85"/>
      <c r="AW321" s="40">
        <v>0</v>
      </c>
      <c r="AX321" s="40">
        <v>0</v>
      </c>
      <c r="AY321" s="6" t="s">
        <v>129</v>
      </c>
      <c r="AZ321" s="6" t="s">
        <v>778</v>
      </c>
      <c r="BA321" s="6" t="s">
        <v>779</v>
      </c>
      <c r="BB321" s="1"/>
      <c r="BC321" s="1"/>
      <c r="BD321" s="1"/>
      <c r="BE321" s="1"/>
      <c r="BF321" s="1"/>
      <c r="BG321" s="1"/>
      <c r="BH321" s="1"/>
      <c r="BI321" s="1"/>
      <c r="BJ321" s="28"/>
      <c r="BK321" s="32" t="s">
        <v>827</v>
      </c>
    </row>
    <row r="322" spans="1:63" ht="12.95" customHeight="1" x14ac:dyDescent="0.25">
      <c r="A322" s="242" t="s">
        <v>217</v>
      </c>
      <c r="B322" s="1"/>
      <c r="C322" s="232" t="s">
        <v>846</v>
      </c>
      <c r="D322" s="28"/>
      <c r="E322" s="1"/>
      <c r="F322" s="2" t="s">
        <v>519</v>
      </c>
      <c r="G322" s="3" t="s">
        <v>520</v>
      </c>
      <c r="H322" s="3" t="s">
        <v>520</v>
      </c>
      <c r="I322" s="4" t="s">
        <v>120</v>
      </c>
      <c r="J322" s="1"/>
      <c r="K322" s="1"/>
      <c r="L322" s="2">
        <v>80</v>
      </c>
      <c r="M322" s="1" t="s">
        <v>122</v>
      </c>
      <c r="N322" s="1" t="s">
        <v>224</v>
      </c>
      <c r="O322" s="233" t="s">
        <v>840</v>
      </c>
      <c r="P322" s="1" t="s">
        <v>125</v>
      </c>
      <c r="Q322" s="1">
        <v>230000000</v>
      </c>
      <c r="R322" s="1" t="s">
        <v>521</v>
      </c>
      <c r="S322" s="1"/>
      <c r="T322" s="1" t="s">
        <v>167</v>
      </c>
      <c r="U322" s="1"/>
      <c r="V322" s="1"/>
      <c r="W322" s="1">
        <v>0</v>
      </c>
      <c r="X322" s="1">
        <v>90</v>
      </c>
      <c r="Y322" s="1">
        <v>10</v>
      </c>
      <c r="Z322" s="1"/>
      <c r="AA322" s="4" t="s">
        <v>138</v>
      </c>
      <c r="AB322" s="21"/>
      <c r="AC322" s="18"/>
      <c r="AD322" s="21">
        <v>32400000</v>
      </c>
      <c r="AE322" s="40">
        <v>36288000</v>
      </c>
      <c r="AF322" s="18"/>
      <c r="AG322" s="18"/>
      <c r="AH322" s="18">
        <v>64800000</v>
      </c>
      <c r="AI322" s="40">
        <v>72576000</v>
      </c>
      <c r="AJ322" s="18"/>
      <c r="AK322" s="18"/>
      <c r="AL322" s="18">
        <v>64800000</v>
      </c>
      <c r="AM322" s="40">
        <v>72576000</v>
      </c>
      <c r="AN322" s="71"/>
      <c r="AO322" s="71"/>
      <c r="AP322" s="71">
        <v>64800000</v>
      </c>
      <c r="AQ322" s="71">
        <v>72576000</v>
      </c>
      <c r="AR322" s="71"/>
      <c r="AS322" s="71"/>
      <c r="AT322" s="71">
        <v>64800000</v>
      </c>
      <c r="AU322" s="71">
        <v>72576000</v>
      </c>
      <c r="AV322" s="85"/>
      <c r="AW322" s="40">
        <v>291600000</v>
      </c>
      <c r="AX322" s="40">
        <v>326592000.00000006</v>
      </c>
      <c r="AY322" s="6" t="s">
        <v>129</v>
      </c>
      <c r="AZ322" s="6" t="s">
        <v>778</v>
      </c>
      <c r="BA322" s="6" t="s">
        <v>779</v>
      </c>
      <c r="BB322" s="1"/>
      <c r="BC322" s="1"/>
      <c r="BD322" s="1"/>
      <c r="BE322" s="1"/>
      <c r="BF322" s="1"/>
      <c r="BG322" s="1"/>
      <c r="BH322" s="1"/>
      <c r="BI322" s="1"/>
      <c r="BJ322" s="28"/>
      <c r="BK322" s="32" t="s">
        <v>827</v>
      </c>
    </row>
    <row r="323" spans="1:63" s="187" customFormat="1" ht="12.95" customHeight="1" x14ac:dyDescent="0.25">
      <c r="A323" s="1" t="s">
        <v>217</v>
      </c>
      <c r="B323" s="1"/>
      <c r="C323" s="174" t="s">
        <v>787</v>
      </c>
      <c r="D323" s="1"/>
      <c r="E323" s="1"/>
      <c r="F323" s="2" t="s">
        <v>519</v>
      </c>
      <c r="G323" s="3" t="s">
        <v>520</v>
      </c>
      <c r="H323" s="3" t="s">
        <v>520</v>
      </c>
      <c r="I323" s="4" t="s">
        <v>120</v>
      </c>
      <c r="J323" s="1"/>
      <c r="K323" s="1"/>
      <c r="L323" s="2">
        <v>80</v>
      </c>
      <c r="M323" s="5" t="s">
        <v>122</v>
      </c>
      <c r="N323" s="2" t="s">
        <v>224</v>
      </c>
      <c r="O323" s="1" t="s">
        <v>398</v>
      </c>
      <c r="P323" s="1" t="s">
        <v>125</v>
      </c>
      <c r="Q323" s="9">
        <v>230000000</v>
      </c>
      <c r="R323" s="2" t="s">
        <v>225</v>
      </c>
      <c r="S323" s="1"/>
      <c r="T323" s="2" t="s">
        <v>167</v>
      </c>
      <c r="U323" s="1"/>
      <c r="V323" s="2"/>
      <c r="W323" s="16">
        <v>0</v>
      </c>
      <c r="X323" s="16">
        <v>90</v>
      </c>
      <c r="Y323" s="16">
        <v>10</v>
      </c>
      <c r="Z323" s="1"/>
      <c r="AA323" s="4" t="s">
        <v>138</v>
      </c>
      <c r="AB323" s="71"/>
      <c r="AC323" s="71"/>
      <c r="AD323" s="71">
        <v>32400000</v>
      </c>
      <c r="AE323" s="71">
        <f t="shared" ref="AE323:AE332" si="230">AD323*1.12</f>
        <v>36288000</v>
      </c>
      <c r="AF323" s="71"/>
      <c r="AG323" s="71"/>
      <c r="AH323" s="71">
        <v>64800000</v>
      </c>
      <c r="AI323" s="71">
        <f t="shared" si="226"/>
        <v>72576000</v>
      </c>
      <c r="AJ323" s="71"/>
      <c r="AK323" s="71"/>
      <c r="AL323" s="71">
        <v>64800000</v>
      </c>
      <c r="AM323" s="71">
        <f t="shared" si="227"/>
        <v>72576000</v>
      </c>
      <c r="AN323" s="71"/>
      <c r="AO323" s="71"/>
      <c r="AP323" s="71">
        <v>64800000</v>
      </c>
      <c r="AQ323" s="71">
        <f t="shared" si="228"/>
        <v>72576000</v>
      </c>
      <c r="AR323" s="71"/>
      <c r="AS323" s="71"/>
      <c r="AT323" s="71">
        <v>64800000</v>
      </c>
      <c r="AU323" s="71">
        <f t="shared" si="229"/>
        <v>72576000</v>
      </c>
      <c r="AV323" s="71"/>
      <c r="AW323" s="42">
        <v>0</v>
      </c>
      <c r="AX323" s="42">
        <f t="shared" ref="AX323" si="231">AW323*1.12</f>
        <v>0</v>
      </c>
      <c r="AY323" s="1" t="s">
        <v>129</v>
      </c>
      <c r="AZ323" s="2" t="s">
        <v>780</v>
      </c>
      <c r="BA323" s="2" t="s">
        <v>781</v>
      </c>
      <c r="BB323" s="1"/>
      <c r="BC323" s="1"/>
      <c r="BD323" s="1"/>
      <c r="BE323" s="1"/>
      <c r="BF323" s="1"/>
      <c r="BG323" s="4"/>
      <c r="BH323" s="4"/>
      <c r="BI323" s="4"/>
      <c r="BJ323" s="32"/>
      <c r="BK323" s="32" t="s">
        <v>403</v>
      </c>
    </row>
    <row r="324" spans="1:63" s="162" customFormat="1" ht="12.95" customHeight="1" x14ac:dyDescent="0.25">
      <c r="A324" s="217" t="s">
        <v>217</v>
      </c>
      <c r="B324" s="217"/>
      <c r="C324" s="232" t="s">
        <v>814</v>
      </c>
      <c r="D324" s="217"/>
      <c r="E324" s="217"/>
      <c r="F324" s="233" t="s">
        <v>519</v>
      </c>
      <c r="G324" s="234" t="s">
        <v>520</v>
      </c>
      <c r="H324" s="234" t="s">
        <v>520</v>
      </c>
      <c r="I324" s="235" t="s">
        <v>120</v>
      </c>
      <c r="J324" s="217"/>
      <c r="K324" s="217"/>
      <c r="L324" s="233">
        <v>80</v>
      </c>
      <c r="M324" s="236" t="s">
        <v>122</v>
      </c>
      <c r="N324" s="233" t="s">
        <v>224</v>
      </c>
      <c r="O324" s="217" t="s">
        <v>694</v>
      </c>
      <c r="P324" s="217" t="s">
        <v>125</v>
      </c>
      <c r="Q324" s="237">
        <v>230000000</v>
      </c>
      <c r="R324" s="233" t="s">
        <v>225</v>
      </c>
      <c r="S324" s="217"/>
      <c r="T324" s="233" t="s">
        <v>167</v>
      </c>
      <c r="U324" s="217"/>
      <c r="V324" s="233"/>
      <c r="W324" s="238">
        <v>0</v>
      </c>
      <c r="X324" s="238">
        <v>90</v>
      </c>
      <c r="Y324" s="238">
        <v>10</v>
      </c>
      <c r="Z324" s="217"/>
      <c r="AA324" s="235" t="s">
        <v>138</v>
      </c>
      <c r="AB324" s="239"/>
      <c r="AC324" s="239"/>
      <c r="AD324" s="239">
        <v>32400000</v>
      </c>
      <c r="AE324" s="239">
        <f t="shared" si="230"/>
        <v>36288000</v>
      </c>
      <c r="AF324" s="239"/>
      <c r="AG324" s="239"/>
      <c r="AH324" s="239">
        <v>64800000</v>
      </c>
      <c r="AI324" s="239">
        <f t="shared" si="226"/>
        <v>72576000</v>
      </c>
      <c r="AJ324" s="239"/>
      <c r="AK324" s="239"/>
      <c r="AL324" s="239">
        <v>64800000</v>
      </c>
      <c r="AM324" s="239">
        <f t="shared" si="227"/>
        <v>72576000</v>
      </c>
      <c r="AN324" s="239"/>
      <c r="AO324" s="239"/>
      <c r="AP324" s="239">
        <v>64800000</v>
      </c>
      <c r="AQ324" s="239">
        <f t="shared" si="228"/>
        <v>72576000</v>
      </c>
      <c r="AR324" s="239"/>
      <c r="AS324" s="239"/>
      <c r="AT324" s="239">
        <v>64800000</v>
      </c>
      <c r="AU324" s="239">
        <f t="shared" si="229"/>
        <v>72576000</v>
      </c>
      <c r="AV324" s="239"/>
      <c r="AW324" s="240">
        <v>0</v>
      </c>
      <c r="AX324" s="240">
        <f t="shared" si="207"/>
        <v>0</v>
      </c>
      <c r="AY324" s="217" t="s">
        <v>129</v>
      </c>
      <c r="AZ324" s="233" t="s">
        <v>780</v>
      </c>
      <c r="BA324" s="233" t="s">
        <v>781</v>
      </c>
      <c r="BB324" s="217"/>
      <c r="BC324" s="217"/>
      <c r="BD324" s="217"/>
      <c r="BE324" s="217"/>
      <c r="BF324" s="217"/>
      <c r="BG324" s="235"/>
      <c r="BH324" s="235"/>
      <c r="BI324" s="235"/>
      <c r="BJ324" s="241"/>
      <c r="BK324" s="241"/>
    </row>
    <row r="325" spans="1:63" s="162" customFormat="1" ht="12.95" customHeight="1" x14ac:dyDescent="0.25">
      <c r="A325" s="242" t="s">
        <v>217</v>
      </c>
      <c r="B325" s="217"/>
      <c r="C325" s="232" t="s">
        <v>814</v>
      </c>
      <c r="D325" s="217"/>
      <c r="E325" s="217"/>
      <c r="F325" s="233" t="s">
        <v>519</v>
      </c>
      <c r="G325" s="234" t="s">
        <v>520</v>
      </c>
      <c r="H325" s="234" t="s">
        <v>520</v>
      </c>
      <c r="I325" s="235" t="s">
        <v>120</v>
      </c>
      <c r="J325" s="217"/>
      <c r="K325" s="217"/>
      <c r="L325" s="233">
        <v>80</v>
      </c>
      <c r="M325" s="236" t="s">
        <v>122</v>
      </c>
      <c r="N325" s="233" t="s">
        <v>224</v>
      </c>
      <c r="O325" s="242" t="s">
        <v>806</v>
      </c>
      <c r="P325" s="217" t="s">
        <v>125</v>
      </c>
      <c r="Q325" s="237">
        <v>230000000</v>
      </c>
      <c r="R325" s="233" t="s">
        <v>225</v>
      </c>
      <c r="S325" s="217"/>
      <c r="T325" s="233" t="s">
        <v>167</v>
      </c>
      <c r="U325" s="217"/>
      <c r="V325" s="233"/>
      <c r="W325" s="238">
        <v>0</v>
      </c>
      <c r="X325" s="238">
        <v>90</v>
      </c>
      <c r="Y325" s="238">
        <v>10</v>
      </c>
      <c r="Z325" s="217"/>
      <c r="AA325" s="235" t="s">
        <v>138</v>
      </c>
      <c r="AB325" s="239"/>
      <c r="AC325" s="239"/>
      <c r="AD325" s="239">
        <v>32400000</v>
      </c>
      <c r="AE325" s="239">
        <v>36288000</v>
      </c>
      <c r="AF325" s="239"/>
      <c r="AG325" s="239"/>
      <c r="AH325" s="239">
        <v>64800000</v>
      </c>
      <c r="AI325" s="239">
        <v>72576000</v>
      </c>
      <c r="AJ325" s="239"/>
      <c r="AK325" s="239"/>
      <c r="AL325" s="239">
        <v>64800000</v>
      </c>
      <c r="AM325" s="239">
        <v>72576000</v>
      </c>
      <c r="AN325" s="239"/>
      <c r="AO325" s="239"/>
      <c r="AP325" s="239">
        <v>64800000</v>
      </c>
      <c r="AQ325" s="239">
        <v>72576000</v>
      </c>
      <c r="AR325" s="239"/>
      <c r="AS325" s="239"/>
      <c r="AT325" s="239">
        <v>64800000</v>
      </c>
      <c r="AU325" s="239">
        <v>72576000</v>
      </c>
      <c r="AV325" s="239"/>
      <c r="AW325" s="239">
        <v>0</v>
      </c>
      <c r="AX325" s="239">
        <v>0</v>
      </c>
      <c r="AY325" s="217" t="s">
        <v>129</v>
      </c>
      <c r="AZ325" s="233" t="s">
        <v>780</v>
      </c>
      <c r="BA325" s="233" t="s">
        <v>781</v>
      </c>
      <c r="BB325" s="217"/>
      <c r="BC325" s="217"/>
      <c r="BD325" s="217"/>
      <c r="BE325" s="217"/>
      <c r="BF325" s="217"/>
      <c r="BG325" s="235"/>
      <c r="BH325" s="235"/>
      <c r="BI325" s="235"/>
      <c r="BJ325" s="241"/>
      <c r="BK325" s="241" t="s">
        <v>827</v>
      </c>
    </row>
    <row r="326" spans="1:63" s="162" customFormat="1" ht="12.95" customHeight="1" x14ac:dyDescent="0.25">
      <c r="A326" s="242" t="s">
        <v>217</v>
      </c>
      <c r="B326" s="217"/>
      <c r="C326" s="232" t="s">
        <v>847</v>
      </c>
      <c r="D326" s="217"/>
      <c r="E326" s="217"/>
      <c r="F326" s="233" t="s">
        <v>519</v>
      </c>
      <c r="G326" s="234" t="s">
        <v>520</v>
      </c>
      <c r="H326" s="234" t="s">
        <v>520</v>
      </c>
      <c r="I326" s="235" t="s">
        <v>120</v>
      </c>
      <c r="J326" s="217"/>
      <c r="K326" s="217"/>
      <c r="L326" s="233">
        <v>80</v>
      </c>
      <c r="M326" s="236" t="s">
        <v>122</v>
      </c>
      <c r="N326" s="233" t="s">
        <v>224</v>
      </c>
      <c r="O326" s="233" t="s">
        <v>840</v>
      </c>
      <c r="P326" s="217" t="s">
        <v>125</v>
      </c>
      <c r="Q326" s="237">
        <v>230000000</v>
      </c>
      <c r="R326" s="233" t="s">
        <v>225</v>
      </c>
      <c r="S326" s="217"/>
      <c r="T326" s="233" t="s">
        <v>167</v>
      </c>
      <c r="U326" s="217"/>
      <c r="V326" s="233"/>
      <c r="W326" s="238">
        <v>0</v>
      </c>
      <c r="X326" s="238">
        <v>90</v>
      </c>
      <c r="Y326" s="238">
        <v>10</v>
      </c>
      <c r="Z326" s="217"/>
      <c r="AA326" s="235" t="s">
        <v>138</v>
      </c>
      <c r="AB326" s="239"/>
      <c r="AC326" s="239"/>
      <c r="AD326" s="239">
        <v>32400000</v>
      </c>
      <c r="AE326" s="239">
        <v>36288000</v>
      </c>
      <c r="AF326" s="239"/>
      <c r="AG326" s="239"/>
      <c r="AH326" s="239">
        <v>64800000</v>
      </c>
      <c r="AI326" s="239">
        <v>72576000</v>
      </c>
      <c r="AJ326" s="239"/>
      <c r="AK326" s="239"/>
      <c r="AL326" s="239">
        <v>64800000</v>
      </c>
      <c r="AM326" s="239">
        <v>72576000</v>
      </c>
      <c r="AN326" s="239"/>
      <c r="AO326" s="239"/>
      <c r="AP326" s="239">
        <v>64800000</v>
      </c>
      <c r="AQ326" s="239">
        <v>72576000</v>
      </c>
      <c r="AR326" s="239"/>
      <c r="AS326" s="239"/>
      <c r="AT326" s="239">
        <v>64800000</v>
      </c>
      <c r="AU326" s="239">
        <v>72576000</v>
      </c>
      <c r="AV326" s="239"/>
      <c r="AW326" s="239">
        <v>291600000</v>
      </c>
      <c r="AX326" s="239">
        <v>326592000.00000006</v>
      </c>
      <c r="AY326" s="217" t="s">
        <v>129</v>
      </c>
      <c r="AZ326" s="233" t="s">
        <v>780</v>
      </c>
      <c r="BA326" s="233" t="s">
        <v>781</v>
      </c>
      <c r="BB326" s="217"/>
      <c r="BC326" s="217"/>
      <c r="BD326" s="217"/>
      <c r="BE326" s="217"/>
      <c r="BF326" s="217"/>
      <c r="BG326" s="235"/>
      <c r="BH326" s="235"/>
      <c r="BI326" s="235"/>
      <c r="BJ326" s="241"/>
      <c r="BK326" s="241" t="s">
        <v>827</v>
      </c>
    </row>
    <row r="327" spans="1:63" s="187" customFormat="1" ht="12.95" customHeight="1" x14ac:dyDescent="0.25">
      <c r="A327" s="1" t="s">
        <v>217</v>
      </c>
      <c r="B327" s="1"/>
      <c r="C327" s="174" t="s">
        <v>788</v>
      </c>
      <c r="D327" s="1"/>
      <c r="E327" s="1"/>
      <c r="F327" s="2" t="s">
        <v>519</v>
      </c>
      <c r="G327" s="3" t="s">
        <v>520</v>
      </c>
      <c r="H327" s="3" t="s">
        <v>520</v>
      </c>
      <c r="I327" s="4" t="s">
        <v>120</v>
      </c>
      <c r="J327" s="1"/>
      <c r="K327" s="1"/>
      <c r="L327" s="2">
        <v>80</v>
      </c>
      <c r="M327" s="5" t="s">
        <v>122</v>
      </c>
      <c r="N327" s="2" t="s">
        <v>224</v>
      </c>
      <c r="O327" s="1" t="s">
        <v>398</v>
      </c>
      <c r="P327" s="1" t="s">
        <v>125</v>
      </c>
      <c r="Q327" s="9">
        <v>230000000</v>
      </c>
      <c r="R327" s="2" t="s">
        <v>231</v>
      </c>
      <c r="S327" s="1"/>
      <c r="T327" s="2" t="s">
        <v>167</v>
      </c>
      <c r="U327" s="1"/>
      <c r="V327" s="2"/>
      <c r="W327" s="16">
        <v>0</v>
      </c>
      <c r="X327" s="16">
        <v>90</v>
      </c>
      <c r="Y327" s="16">
        <v>10</v>
      </c>
      <c r="Z327" s="1"/>
      <c r="AA327" s="4" t="s">
        <v>138</v>
      </c>
      <c r="AB327" s="71"/>
      <c r="AC327" s="71"/>
      <c r="AD327" s="71">
        <v>32400000</v>
      </c>
      <c r="AE327" s="71">
        <f t="shared" si="230"/>
        <v>36288000</v>
      </c>
      <c r="AF327" s="71"/>
      <c r="AG327" s="71"/>
      <c r="AH327" s="71">
        <v>64800000</v>
      </c>
      <c r="AI327" s="71">
        <f t="shared" si="226"/>
        <v>72576000</v>
      </c>
      <c r="AJ327" s="71"/>
      <c r="AK327" s="71"/>
      <c r="AL327" s="71">
        <v>64800000</v>
      </c>
      <c r="AM327" s="71">
        <f t="shared" si="227"/>
        <v>72576000</v>
      </c>
      <c r="AN327" s="71"/>
      <c r="AO327" s="71"/>
      <c r="AP327" s="71">
        <v>64800000</v>
      </c>
      <c r="AQ327" s="71">
        <f t="shared" si="228"/>
        <v>72576000</v>
      </c>
      <c r="AR327" s="71"/>
      <c r="AS327" s="71"/>
      <c r="AT327" s="71">
        <v>64800000</v>
      </c>
      <c r="AU327" s="71">
        <f t="shared" si="229"/>
        <v>72576000</v>
      </c>
      <c r="AV327" s="71"/>
      <c r="AW327" s="42">
        <v>0</v>
      </c>
      <c r="AX327" s="42">
        <f t="shared" ref="AX327" si="232">AW327*1.12</f>
        <v>0</v>
      </c>
      <c r="AY327" s="1" t="s">
        <v>129</v>
      </c>
      <c r="AZ327" s="2" t="s">
        <v>782</v>
      </c>
      <c r="BA327" s="2" t="s">
        <v>783</v>
      </c>
      <c r="BB327" s="1"/>
      <c r="BC327" s="1"/>
      <c r="BD327" s="1"/>
      <c r="BE327" s="1"/>
      <c r="BF327" s="1"/>
      <c r="BG327" s="4"/>
      <c r="BH327" s="4"/>
      <c r="BI327" s="4"/>
      <c r="BJ327" s="32"/>
      <c r="BK327" s="32" t="s">
        <v>403</v>
      </c>
    </row>
    <row r="328" spans="1:63" s="162" customFormat="1" ht="12.95" customHeight="1" x14ac:dyDescent="0.25">
      <c r="A328" s="217" t="s">
        <v>217</v>
      </c>
      <c r="B328" s="217"/>
      <c r="C328" s="232" t="s">
        <v>815</v>
      </c>
      <c r="D328" s="217"/>
      <c r="E328" s="217"/>
      <c r="F328" s="233" t="s">
        <v>519</v>
      </c>
      <c r="G328" s="234" t="s">
        <v>520</v>
      </c>
      <c r="H328" s="234" t="s">
        <v>520</v>
      </c>
      <c r="I328" s="235" t="s">
        <v>120</v>
      </c>
      <c r="J328" s="217"/>
      <c r="K328" s="217"/>
      <c r="L328" s="233">
        <v>80</v>
      </c>
      <c r="M328" s="236" t="s">
        <v>122</v>
      </c>
      <c r="N328" s="233" t="s">
        <v>224</v>
      </c>
      <c r="O328" s="217" t="s">
        <v>694</v>
      </c>
      <c r="P328" s="217" t="s">
        <v>125</v>
      </c>
      <c r="Q328" s="237">
        <v>230000000</v>
      </c>
      <c r="R328" s="233" t="s">
        <v>231</v>
      </c>
      <c r="S328" s="217"/>
      <c r="T328" s="233" t="s">
        <v>167</v>
      </c>
      <c r="U328" s="217"/>
      <c r="V328" s="233"/>
      <c r="W328" s="238">
        <v>0</v>
      </c>
      <c r="X328" s="238">
        <v>90</v>
      </c>
      <c r="Y328" s="238">
        <v>10</v>
      </c>
      <c r="Z328" s="217"/>
      <c r="AA328" s="235" t="s">
        <v>138</v>
      </c>
      <c r="AB328" s="239"/>
      <c r="AC328" s="239"/>
      <c r="AD328" s="239">
        <v>32400000</v>
      </c>
      <c r="AE328" s="239">
        <f t="shared" si="230"/>
        <v>36288000</v>
      </c>
      <c r="AF328" s="239"/>
      <c r="AG328" s="239"/>
      <c r="AH328" s="239">
        <v>64800000</v>
      </c>
      <c r="AI328" s="239">
        <f t="shared" si="226"/>
        <v>72576000</v>
      </c>
      <c r="AJ328" s="239"/>
      <c r="AK328" s="239"/>
      <c r="AL328" s="239">
        <v>64800000</v>
      </c>
      <c r="AM328" s="239">
        <f t="shared" si="227"/>
        <v>72576000</v>
      </c>
      <c r="AN328" s="239"/>
      <c r="AO328" s="239"/>
      <c r="AP328" s="239">
        <v>64800000</v>
      </c>
      <c r="AQ328" s="239">
        <f t="shared" si="228"/>
        <v>72576000</v>
      </c>
      <c r="AR328" s="239"/>
      <c r="AS328" s="239"/>
      <c r="AT328" s="239">
        <v>64800000</v>
      </c>
      <c r="AU328" s="239">
        <f t="shared" si="229"/>
        <v>72576000</v>
      </c>
      <c r="AV328" s="239"/>
      <c r="AW328" s="240">
        <v>0</v>
      </c>
      <c r="AX328" s="240">
        <f t="shared" si="207"/>
        <v>0</v>
      </c>
      <c r="AY328" s="217" t="s">
        <v>129</v>
      </c>
      <c r="AZ328" s="233" t="s">
        <v>782</v>
      </c>
      <c r="BA328" s="233" t="s">
        <v>783</v>
      </c>
      <c r="BB328" s="217"/>
      <c r="BC328" s="217"/>
      <c r="BD328" s="217"/>
      <c r="BE328" s="217"/>
      <c r="BF328" s="217"/>
      <c r="BG328" s="235"/>
      <c r="BH328" s="235"/>
      <c r="BI328" s="235"/>
      <c r="BJ328" s="241"/>
      <c r="BK328" s="241"/>
    </row>
    <row r="329" spans="1:63" s="162" customFormat="1" ht="12.95" customHeight="1" x14ac:dyDescent="0.25">
      <c r="A329" s="242" t="s">
        <v>217</v>
      </c>
      <c r="B329" s="217"/>
      <c r="C329" s="232" t="s">
        <v>815</v>
      </c>
      <c r="D329" s="217"/>
      <c r="E329" s="217"/>
      <c r="F329" s="233" t="s">
        <v>519</v>
      </c>
      <c r="G329" s="234" t="s">
        <v>520</v>
      </c>
      <c r="H329" s="234" t="s">
        <v>520</v>
      </c>
      <c r="I329" s="235" t="s">
        <v>120</v>
      </c>
      <c r="J329" s="217"/>
      <c r="K329" s="217"/>
      <c r="L329" s="233">
        <v>80</v>
      </c>
      <c r="M329" s="236" t="s">
        <v>122</v>
      </c>
      <c r="N329" s="233" t="s">
        <v>224</v>
      </c>
      <c r="O329" s="242" t="s">
        <v>806</v>
      </c>
      <c r="P329" s="217" t="s">
        <v>125</v>
      </c>
      <c r="Q329" s="237">
        <v>230000000</v>
      </c>
      <c r="R329" s="233" t="s">
        <v>231</v>
      </c>
      <c r="S329" s="217"/>
      <c r="T329" s="233" t="s">
        <v>167</v>
      </c>
      <c r="U329" s="217"/>
      <c r="V329" s="233"/>
      <c r="W329" s="238">
        <v>0</v>
      </c>
      <c r="X329" s="238">
        <v>90</v>
      </c>
      <c r="Y329" s="238">
        <v>10</v>
      </c>
      <c r="Z329" s="217"/>
      <c r="AA329" s="235" t="s">
        <v>138</v>
      </c>
      <c r="AB329" s="239"/>
      <c r="AC329" s="239"/>
      <c r="AD329" s="239">
        <v>32400000</v>
      </c>
      <c r="AE329" s="239">
        <v>36288000</v>
      </c>
      <c r="AF329" s="239"/>
      <c r="AG329" s="239"/>
      <c r="AH329" s="239">
        <v>64800000</v>
      </c>
      <c r="AI329" s="239">
        <v>72576000</v>
      </c>
      <c r="AJ329" s="239"/>
      <c r="AK329" s="239"/>
      <c r="AL329" s="239">
        <v>64800000</v>
      </c>
      <c r="AM329" s="239">
        <v>72576000</v>
      </c>
      <c r="AN329" s="239"/>
      <c r="AO329" s="239"/>
      <c r="AP329" s="239">
        <v>64800000</v>
      </c>
      <c r="AQ329" s="239">
        <v>72576000</v>
      </c>
      <c r="AR329" s="239"/>
      <c r="AS329" s="239"/>
      <c r="AT329" s="239">
        <v>64800000</v>
      </c>
      <c r="AU329" s="239">
        <v>72576000</v>
      </c>
      <c r="AV329" s="239"/>
      <c r="AW329" s="239">
        <v>0</v>
      </c>
      <c r="AX329" s="239">
        <v>0</v>
      </c>
      <c r="AY329" s="217" t="s">
        <v>129</v>
      </c>
      <c r="AZ329" s="233" t="s">
        <v>782</v>
      </c>
      <c r="BA329" s="233" t="s">
        <v>783</v>
      </c>
      <c r="BB329" s="217"/>
      <c r="BC329" s="217"/>
      <c r="BD329" s="217"/>
      <c r="BE329" s="217"/>
      <c r="BF329" s="217"/>
      <c r="BG329" s="235"/>
      <c r="BH329" s="235"/>
      <c r="BI329" s="235"/>
      <c r="BJ329" s="241"/>
      <c r="BK329" s="241" t="s">
        <v>827</v>
      </c>
    </row>
    <row r="330" spans="1:63" s="162" customFormat="1" ht="12.95" customHeight="1" x14ac:dyDescent="0.25">
      <c r="A330" s="242" t="s">
        <v>217</v>
      </c>
      <c r="B330" s="217"/>
      <c r="C330" s="232" t="s">
        <v>848</v>
      </c>
      <c r="D330" s="217"/>
      <c r="E330" s="217"/>
      <c r="F330" s="233" t="s">
        <v>519</v>
      </c>
      <c r="G330" s="234" t="s">
        <v>520</v>
      </c>
      <c r="H330" s="234" t="s">
        <v>520</v>
      </c>
      <c r="I330" s="235" t="s">
        <v>120</v>
      </c>
      <c r="J330" s="217"/>
      <c r="K330" s="217"/>
      <c r="L330" s="233">
        <v>80</v>
      </c>
      <c r="M330" s="236" t="s">
        <v>122</v>
      </c>
      <c r="N330" s="233" t="s">
        <v>224</v>
      </c>
      <c r="O330" s="233" t="s">
        <v>840</v>
      </c>
      <c r="P330" s="217" t="s">
        <v>125</v>
      </c>
      <c r="Q330" s="237">
        <v>230000000</v>
      </c>
      <c r="R330" s="233" t="s">
        <v>231</v>
      </c>
      <c r="S330" s="217"/>
      <c r="T330" s="233" t="s">
        <v>167</v>
      </c>
      <c r="U330" s="217"/>
      <c r="V330" s="233"/>
      <c r="W330" s="238">
        <v>0</v>
      </c>
      <c r="X330" s="238">
        <v>90</v>
      </c>
      <c r="Y330" s="238">
        <v>10</v>
      </c>
      <c r="Z330" s="217"/>
      <c r="AA330" s="235" t="s">
        <v>138</v>
      </c>
      <c r="AB330" s="239"/>
      <c r="AC330" s="239"/>
      <c r="AD330" s="239">
        <v>32400000</v>
      </c>
      <c r="AE330" s="239">
        <v>36288000</v>
      </c>
      <c r="AF330" s="239"/>
      <c r="AG330" s="239"/>
      <c r="AH330" s="239">
        <v>64800000</v>
      </c>
      <c r="AI330" s="239">
        <v>72576000</v>
      </c>
      <c r="AJ330" s="239"/>
      <c r="AK330" s="239"/>
      <c r="AL330" s="239">
        <v>64800000</v>
      </c>
      <c r="AM330" s="239">
        <v>72576000</v>
      </c>
      <c r="AN330" s="239"/>
      <c r="AO330" s="239"/>
      <c r="AP330" s="239">
        <v>64800000</v>
      </c>
      <c r="AQ330" s="239">
        <v>72576000</v>
      </c>
      <c r="AR330" s="239"/>
      <c r="AS330" s="239"/>
      <c r="AT330" s="239">
        <v>64800000</v>
      </c>
      <c r="AU330" s="239">
        <v>72576000</v>
      </c>
      <c r="AV330" s="239"/>
      <c r="AW330" s="239">
        <v>291600000</v>
      </c>
      <c r="AX330" s="239">
        <v>326592000.00000006</v>
      </c>
      <c r="AY330" s="217" t="s">
        <v>129</v>
      </c>
      <c r="AZ330" s="233" t="s">
        <v>782</v>
      </c>
      <c r="BA330" s="233" t="s">
        <v>783</v>
      </c>
      <c r="BB330" s="217"/>
      <c r="BC330" s="217"/>
      <c r="BD330" s="217"/>
      <c r="BE330" s="217"/>
      <c r="BF330" s="217"/>
      <c r="BG330" s="235"/>
      <c r="BH330" s="235"/>
      <c r="BI330" s="235"/>
      <c r="BJ330" s="241"/>
      <c r="BK330" s="241" t="s">
        <v>827</v>
      </c>
    </row>
    <row r="331" spans="1:63" s="187" customFormat="1" ht="12.95" customHeight="1" x14ac:dyDescent="0.25">
      <c r="A331" s="1" t="s">
        <v>217</v>
      </c>
      <c r="B331" s="1"/>
      <c r="C331" s="174" t="s">
        <v>789</v>
      </c>
      <c r="D331" s="1"/>
      <c r="E331" s="1"/>
      <c r="F331" s="2" t="s">
        <v>519</v>
      </c>
      <c r="G331" s="3" t="s">
        <v>520</v>
      </c>
      <c r="H331" s="3" t="s">
        <v>520</v>
      </c>
      <c r="I331" s="4" t="s">
        <v>120</v>
      </c>
      <c r="J331" s="1"/>
      <c r="K331" s="1"/>
      <c r="L331" s="2">
        <v>80</v>
      </c>
      <c r="M331" s="5" t="s">
        <v>122</v>
      </c>
      <c r="N331" s="2" t="s">
        <v>224</v>
      </c>
      <c r="O331" s="1" t="s">
        <v>398</v>
      </c>
      <c r="P331" s="1" t="s">
        <v>125</v>
      </c>
      <c r="Q331" s="9">
        <v>230000000</v>
      </c>
      <c r="R331" s="2" t="s">
        <v>511</v>
      </c>
      <c r="S331" s="1"/>
      <c r="T331" s="2" t="s">
        <v>167</v>
      </c>
      <c r="U331" s="1"/>
      <c r="V331" s="2"/>
      <c r="W331" s="16">
        <v>0</v>
      </c>
      <c r="X331" s="16">
        <v>90</v>
      </c>
      <c r="Y331" s="16">
        <v>10</v>
      </c>
      <c r="Z331" s="1"/>
      <c r="AA331" s="4" t="s">
        <v>138</v>
      </c>
      <c r="AB331" s="71"/>
      <c r="AC331" s="71"/>
      <c r="AD331" s="71">
        <v>32400000</v>
      </c>
      <c r="AE331" s="71">
        <f t="shared" si="230"/>
        <v>36288000</v>
      </c>
      <c r="AF331" s="71"/>
      <c r="AG331" s="71"/>
      <c r="AH331" s="71">
        <v>64800000</v>
      </c>
      <c r="AI331" s="71">
        <f t="shared" si="226"/>
        <v>72576000</v>
      </c>
      <c r="AJ331" s="71"/>
      <c r="AK331" s="71"/>
      <c r="AL331" s="71">
        <v>64800000</v>
      </c>
      <c r="AM331" s="71">
        <f t="shared" si="227"/>
        <v>72576000</v>
      </c>
      <c r="AN331" s="71"/>
      <c r="AO331" s="71"/>
      <c r="AP331" s="71">
        <v>64800000</v>
      </c>
      <c r="AQ331" s="71">
        <f t="shared" si="228"/>
        <v>72576000</v>
      </c>
      <c r="AR331" s="71"/>
      <c r="AS331" s="71"/>
      <c r="AT331" s="71">
        <v>64800000</v>
      </c>
      <c r="AU331" s="71">
        <f t="shared" si="229"/>
        <v>72576000</v>
      </c>
      <c r="AV331" s="71"/>
      <c r="AW331" s="42">
        <v>0</v>
      </c>
      <c r="AX331" s="42">
        <f t="shared" ref="AX331" si="233">AW331*1.12</f>
        <v>0</v>
      </c>
      <c r="AY331" s="1" t="s">
        <v>129</v>
      </c>
      <c r="AZ331" s="2" t="s">
        <v>784</v>
      </c>
      <c r="BA331" s="2" t="s">
        <v>785</v>
      </c>
      <c r="BB331" s="1"/>
      <c r="BC331" s="1"/>
      <c r="BD331" s="1"/>
      <c r="BE331" s="1"/>
      <c r="BF331" s="1"/>
      <c r="BG331" s="4"/>
      <c r="BH331" s="4"/>
      <c r="BI331" s="4"/>
      <c r="BJ331" s="32"/>
      <c r="BK331" s="32" t="s">
        <v>403</v>
      </c>
    </row>
    <row r="332" spans="1:63" s="162" customFormat="1" ht="12.95" customHeight="1" x14ac:dyDescent="0.25">
      <c r="A332" s="217" t="s">
        <v>217</v>
      </c>
      <c r="B332" s="217"/>
      <c r="C332" s="232" t="s">
        <v>816</v>
      </c>
      <c r="D332" s="217"/>
      <c r="E332" s="217"/>
      <c r="F332" s="233" t="s">
        <v>519</v>
      </c>
      <c r="G332" s="234" t="s">
        <v>520</v>
      </c>
      <c r="H332" s="234" t="s">
        <v>520</v>
      </c>
      <c r="I332" s="235" t="s">
        <v>120</v>
      </c>
      <c r="J332" s="217"/>
      <c r="K332" s="217"/>
      <c r="L332" s="233">
        <v>80</v>
      </c>
      <c r="M332" s="236" t="s">
        <v>122</v>
      </c>
      <c r="N332" s="233" t="s">
        <v>224</v>
      </c>
      <c r="O332" s="217" t="s">
        <v>694</v>
      </c>
      <c r="P332" s="217" t="s">
        <v>125</v>
      </c>
      <c r="Q332" s="237">
        <v>230000000</v>
      </c>
      <c r="R332" s="233" t="s">
        <v>511</v>
      </c>
      <c r="S332" s="217"/>
      <c r="T332" s="233" t="s">
        <v>167</v>
      </c>
      <c r="U332" s="217"/>
      <c r="V332" s="233"/>
      <c r="W332" s="238">
        <v>0</v>
      </c>
      <c r="X332" s="238">
        <v>90</v>
      </c>
      <c r="Y332" s="238">
        <v>10</v>
      </c>
      <c r="Z332" s="217"/>
      <c r="AA332" s="235" t="s">
        <v>138</v>
      </c>
      <c r="AB332" s="239"/>
      <c r="AC332" s="239"/>
      <c r="AD332" s="239">
        <v>32400000</v>
      </c>
      <c r="AE332" s="239">
        <f t="shared" si="230"/>
        <v>36288000</v>
      </c>
      <c r="AF332" s="239"/>
      <c r="AG332" s="239"/>
      <c r="AH332" s="239">
        <v>64800000</v>
      </c>
      <c r="AI332" s="239">
        <f t="shared" si="226"/>
        <v>72576000</v>
      </c>
      <c r="AJ332" s="239"/>
      <c r="AK332" s="239"/>
      <c r="AL332" s="239">
        <v>64800000</v>
      </c>
      <c r="AM332" s="239">
        <f t="shared" si="227"/>
        <v>72576000</v>
      </c>
      <c r="AN332" s="239"/>
      <c r="AO332" s="239"/>
      <c r="AP332" s="239">
        <v>64800000</v>
      </c>
      <c r="AQ332" s="239">
        <f t="shared" si="228"/>
        <v>72576000</v>
      </c>
      <c r="AR332" s="239"/>
      <c r="AS332" s="239"/>
      <c r="AT332" s="239">
        <v>64800000</v>
      </c>
      <c r="AU332" s="239">
        <f t="shared" si="229"/>
        <v>72576000</v>
      </c>
      <c r="AV332" s="239"/>
      <c r="AW332" s="240">
        <v>0</v>
      </c>
      <c r="AX332" s="240">
        <f t="shared" si="207"/>
        <v>0</v>
      </c>
      <c r="AY332" s="217" t="s">
        <v>129</v>
      </c>
      <c r="AZ332" s="233" t="s">
        <v>784</v>
      </c>
      <c r="BA332" s="233" t="s">
        <v>785</v>
      </c>
      <c r="BB332" s="217"/>
      <c r="BC332" s="217"/>
      <c r="BD332" s="217"/>
      <c r="BE332" s="217"/>
      <c r="BF332" s="217"/>
      <c r="BG332" s="235"/>
      <c r="BH332" s="235"/>
      <c r="BI332" s="235"/>
      <c r="BJ332" s="241"/>
      <c r="BK332" s="241"/>
    </row>
    <row r="333" spans="1:63" s="162" customFormat="1" ht="12.95" customHeight="1" x14ac:dyDescent="0.25">
      <c r="A333" s="242" t="s">
        <v>217</v>
      </c>
      <c r="B333" s="217"/>
      <c r="C333" s="232" t="s">
        <v>816</v>
      </c>
      <c r="D333" s="217"/>
      <c r="E333" s="217"/>
      <c r="F333" s="233" t="s">
        <v>519</v>
      </c>
      <c r="G333" s="234" t="s">
        <v>520</v>
      </c>
      <c r="H333" s="234" t="s">
        <v>520</v>
      </c>
      <c r="I333" s="235" t="s">
        <v>120</v>
      </c>
      <c r="J333" s="217"/>
      <c r="K333" s="217"/>
      <c r="L333" s="233">
        <v>80</v>
      </c>
      <c r="M333" s="236" t="s">
        <v>122</v>
      </c>
      <c r="N333" s="233" t="s">
        <v>224</v>
      </c>
      <c r="O333" s="242" t="s">
        <v>806</v>
      </c>
      <c r="P333" s="217" t="s">
        <v>125</v>
      </c>
      <c r="Q333" s="237">
        <v>230000000</v>
      </c>
      <c r="R333" s="233" t="s">
        <v>511</v>
      </c>
      <c r="S333" s="217"/>
      <c r="T333" s="233" t="s">
        <v>167</v>
      </c>
      <c r="U333" s="217"/>
      <c r="V333" s="233"/>
      <c r="W333" s="238">
        <v>0</v>
      </c>
      <c r="X333" s="238">
        <v>90</v>
      </c>
      <c r="Y333" s="238">
        <v>10</v>
      </c>
      <c r="Z333" s="217"/>
      <c r="AA333" s="235" t="s">
        <v>138</v>
      </c>
      <c r="AB333" s="239"/>
      <c r="AC333" s="239"/>
      <c r="AD333" s="239">
        <v>32400000</v>
      </c>
      <c r="AE333" s="239">
        <v>36288000</v>
      </c>
      <c r="AF333" s="239"/>
      <c r="AG333" s="239"/>
      <c r="AH333" s="239">
        <v>64800000</v>
      </c>
      <c r="AI333" s="239">
        <v>72576000</v>
      </c>
      <c r="AJ333" s="239"/>
      <c r="AK333" s="239"/>
      <c r="AL333" s="239">
        <v>64800000</v>
      </c>
      <c r="AM333" s="239">
        <v>72576000</v>
      </c>
      <c r="AN333" s="239"/>
      <c r="AO333" s="239"/>
      <c r="AP333" s="239">
        <v>64800000</v>
      </c>
      <c r="AQ333" s="239">
        <v>72576000</v>
      </c>
      <c r="AR333" s="239"/>
      <c r="AS333" s="239"/>
      <c r="AT333" s="239">
        <v>64800000</v>
      </c>
      <c r="AU333" s="239">
        <v>72576000</v>
      </c>
      <c r="AV333" s="239"/>
      <c r="AW333" s="239">
        <v>0</v>
      </c>
      <c r="AX333" s="239">
        <v>0</v>
      </c>
      <c r="AY333" s="217" t="s">
        <v>129</v>
      </c>
      <c r="AZ333" s="233" t="s">
        <v>784</v>
      </c>
      <c r="BA333" s="233" t="s">
        <v>785</v>
      </c>
      <c r="BB333" s="217"/>
      <c r="BC333" s="217"/>
      <c r="BD333" s="217"/>
      <c r="BE333" s="217"/>
      <c r="BF333" s="217"/>
      <c r="BG333" s="235"/>
      <c r="BH333" s="235"/>
      <c r="BI333" s="235"/>
      <c r="BJ333" s="241"/>
      <c r="BK333" s="241" t="s">
        <v>827</v>
      </c>
    </row>
    <row r="334" spans="1:63" s="162" customFormat="1" ht="12.95" customHeight="1" x14ac:dyDescent="0.25">
      <c r="A334" s="242" t="s">
        <v>217</v>
      </c>
      <c r="B334" s="217"/>
      <c r="C334" s="232" t="s">
        <v>849</v>
      </c>
      <c r="D334" s="217"/>
      <c r="E334" s="217"/>
      <c r="F334" s="233" t="s">
        <v>519</v>
      </c>
      <c r="G334" s="234" t="s">
        <v>520</v>
      </c>
      <c r="H334" s="234" t="s">
        <v>520</v>
      </c>
      <c r="I334" s="235" t="s">
        <v>120</v>
      </c>
      <c r="J334" s="217"/>
      <c r="K334" s="217"/>
      <c r="L334" s="233">
        <v>80</v>
      </c>
      <c r="M334" s="236" t="s">
        <v>122</v>
      </c>
      <c r="N334" s="233" t="s">
        <v>224</v>
      </c>
      <c r="O334" s="233" t="s">
        <v>840</v>
      </c>
      <c r="P334" s="217" t="s">
        <v>125</v>
      </c>
      <c r="Q334" s="237">
        <v>230000000</v>
      </c>
      <c r="R334" s="233" t="s">
        <v>511</v>
      </c>
      <c r="S334" s="217"/>
      <c r="T334" s="233" t="s">
        <v>167</v>
      </c>
      <c r="U334" s="217"/>
      <c r="V334" s="233"/>
      <c r="W334" s="238">
        <v>0</v>
      </c>
      <c r="X334" s="238">
        <v>90</v>
      </c>
      <c r="Y334" s="238">
        <v>10</v>
      </c>
      <c r="Z334" s="217"/>
      <c r="AA334" s="235" t="s">
        <v>138</v>
      </c>
      <c r="AB334" s="239"/>
      <c r="AC334" s="239"/>
      <c r="AD334" s="239">
        <v>32400000</v>
      </c>
      <c r="AE334" s="239">
        <v>36288000</v>
      </c>
      <c r="AF334" s="239"/>
      <c r="AG334" s="239"/>
      <c r="AH334" s="239">
        <v>64800000</v>
      </c>
      <c r="AI334" s="239">
        <v>72576000</v>
      </c>
      <c r="AJ334" s="239"/>
      <c r="AK334" s="239"/>
      <c r="AL334" s="239">
        <v>64800000</v>
      </c>
      <c r="AM334" s="239">
        <v>72576000</v>
      </c>
      <c r="AN334" s="239"/>
      <c r="AO334" s="239"/>
      <c r="AP334" s="239">
        <v>64800000</v>
      </c>
      <c r="AQ334" s="239">
        <v>72576000</v>
      </c>
      <c r="AR334" s="239"/>
      <c r="AS334" s="239"/>
      <c r="AT334" s="239">
        <v>64800000</v>
      </c>
      <c r="AU334" s="239">
        <v>72576000</v>
      </c>
      <c r="AV334" s="239"/>
      <c r="AW334" s="239">
        <v>291600000</v>
      </c>
      <c r="AX334" s="239">
        <v>326592000.00000006</v>
      </c>
      <c r="AY334" s="217" t="s">
        <v>129</v>
      </c>
      <c r="AZ334" s="233" t="s">
        <v>784</v>
      </c>
      <c r="BA334" s="233" t="s">
        <v>785</v>
      </c>
      <c r="BB334" s="217"/>
      <c r="BC334" s="217"/>
      <c r="BD334" s="217"/>
      <c r="BE334" s="217"/>
      <c r="BF334" s="217"/>
      <c r="BG334" s="235"/>
      <c r="BH334" s="235"/>
      <c r="BI334" s="235"/>
      <c r="BJ334" s="241"/>
      <c r="BK334" s="241" t="s">
        <v>827</v>
      </c>
    </row>
    <row r="335" spans="1:63" s="165" customFormat="1" ht="12.95" customHeight="1" x14ac:dyDescent="0.25">
      <c r="A335" s="15" t="s">
        <v>150</v>
      </c>
      <c r="B335" s="6"/>
      <c r="C335" s="15" t="s">
        <v>809</v>
      </c>
      <c r="D335" s="15"/>
      <c r="E335" s="15"/>
      <c r="F335" s="200" t="s">
        <v>804</v>
      </c>
      <c r="G335" s="200" t="s">
        <v>805</v>
      </c>
      <c r="H335" s="200" t="s">
        <v>805</v>
      </c>
      <c r="I335" s="12" t="s">
        <v>143</v>
      </c>
      <c r="J335" s="6" t="s">
        <v>149</v>
      </c>
      <c r="K335" s="12"/>
      <c r="L335" s="12">
        <v>100</v>
      </c>
      <c r="M335" s="6">
        <v>230000000</v>
      </c>
      <c r="N335" s="6" t="s">
        <v>137</v>
      </c>
      <c r="O335" s="69" t="s">
        <v>806</v>
      </c>
      <c r="P335" s="6" t="s">
        <v>125</v>
      </c>
      <c r="Q335" s="6" t="s">
        <v>122</v>
      </c>
      <c r="R335" s="6" t="s">
        <v>174</v>
      </c>
      <c r="S335" s="6"/>
      <c r="T335" s="6" t="s">
        <v>127</v>
      </c>
      <c r="U335" s="6"/>
      <c r="V335" s="6"/>
      <c r="W335" s="17">
        <v>100</v>
      </c>
      <c r="X335" s="17">
        <v>0</v>
      </c>
      <c r="Y335" s="17">
        <v>0</v>
      </c>
      <c r="Z335" s="12"/>
      <c r="AA335" s="6" t="s">
        <v>138</v>
      </c>
      <c r="AB335" s="17"/>
      <c r="AC335" s="8"/>
      <c r="AD335" s="71">
        <v>237308230</v>
      </c>
      <c r="AE335" s="71">
        <f>AD335*1.12</f>
        <v>265785217.60000002</v>
      </c>
      <c r="AF335" s="19"/>
      <c r="AG335" s="19"/>
      <c r="AH335" s="71">
        <v>237308230</v>
      </c>
      <c r="AI335" s="71">
        <f>AH335*1.12</f>
        <v>265785217.60000002</v>
      </c>
      <c r="AJ335" s="19"/>
      <c r="AK335" s="19"/>
      <c r="AL335" s="71">
        <v>237308230</v>
      </c>
      <c r="AM335" s="71">
        <f>AL335*1.12</f>
        <v>265785217.60000002</v>
      </c>
      <c r="AN335" s="71"/>
      <c r="AO335" s="19"/>
      <c r="AP335" s="19"/>
      <c r="AQ335" s="19"/>
      <c r="AR335" s="71"/>
      <c r="AS335" s="19"/>
      <c r="AT335" s="19"/>
      <c r="AU335" s="19"/>
      <c r="AV335" s="19"/>
      <c r="AW335" s="41">
        <v>0</v>
      </c>
      <c r="AX335" s="41">
        <f>AW335*1.12</f>
        <v>0</v>
      </c>
      <c r="AY335" s="6" t="s">
        <v>129</v>
      </c>
      <c r="AZ335" s="6" t="s">
        <v>807</v>
      </c>
      <c r="BA335" s="6" t="s">
        <v>808</v>
      </c>
      <c r="BB335" s="6"/>
      <c r="BC335" s="6"/>
      <c r="BD335" s="6"/>
      <c r="BE335" s="6"/>
      <c r="BF335" s="6"/>
      <c r="BG335" s="6"/>
      <c r="BH335" s="6"/>
      <c r="BI335" s="6"/>
      <c r="BJ335" s="6"/>
      <c r="BK335" s="27" t="s">
        <v>403</v>
      </c>
    </row>
    <row r="336" spans="1:63" s="162" customFormat="1" ht="12.95" customHeight="1" x14ac:dyDescent="0.25">
      <c r="A336" s="245" t="s">
        <v>150</v>
      </c>
      <c r="B336" s="222"/>
      <c r="C336" s="276" t="s">
        <v>842</v>
      </c>
      <c r="D336" s="243"/>
      <c r="E336" s="243"/>
      <c r="F336" s="277" t="s">
        <v>804</v>
      </c>
      <c r="G336" s="243" t="s">
        <v>805</v>
      </c>
      <c r="H336" s="243" t="s">
        <v>805</v>
      </c>
      <c r="I336" s="107" t="s">
        <v>143</v>
      </c>
      <c r="J336" s="278" t="s">
        <v>149</v>
      </c>
      <c r="K336" s="272"/>
      <c r="L336" s="243">
        <v>100</v>
      </c>
      <c r="M336" s="243" t="s">
        <v>197</v>
      </c>
      <c r="N336" s="279" t="s">
        <v>843</v>
      </c>
      <c r="O336" s="272" t="s">
        <v>840</v>
      </c>
      <c r="P336" s="243" t="s">
        <v>125</v>
      </c>
      <c r="Q336" s="272" t="s">
        <v>122</v>
      </c>
      <c r="R336" s="243" t="s">
        <v>174</v>
      </c>
      <c r="S336" s="272"/>
      <c r="T336" s="280" t="s">
        <v>127</v>
      </c>
      <c r="U336" s="280"/>
      <c r="V336" s="280"/>
      <c r="W336" s="243">
        <v>30</v>
      </c>
      <c r="X336" s="273">
        <v>0</v>
      </c>
      <c r="Y336" s="281">
        <v>70</v>
      </c>
      <c r="Z336" s="282"/>
      <c r="AA336" s="282" t="s">
        <v>138</v>
      </c>
      <c r="AB336" s="282"/>
      <c r="AC336" s="282"/>
      <c r="AD336" s="282">
        <v>237308230</v>
      </c>
      <c r="AE336" s="282">
        <v>265785217.60000002</v>
      </c>
      <c r="AF336" s="282">
        <v>1</v>
      </c>
      <c r="AG336" s="282"/>
      <c r="AH336" s="282">
        <v>237308230</v>
      </c>
      <c r="AI336" s="282">
        <f>237308230*1.12</f>
        <v>265785217.60000002</v>
      </c>
      <c r="AJ336" s="282">
        <v>1</v>
      </c>
      <c r="AK336" s="282"/>
      <c r="AL336" s="282">
        <v>237308230</v>
      </c>
      <c r="AM336" s="282">
        <f>237308230*1.12</f>
        <v>265785217.60000002</v>
      </c>
      <c r="AN336" s="282"/>
      <c r="AO336" s="282"/>
      <c r="AP336" s="282"/>
      <c r="AQ336" s="282"/>
      <c r="AR336" s="282"/>
      <c r="AS336" s="282"/>
      <c r="AT336" s="282"/>
      <c r="AU336" s="282"/>
      <c r="AV336" s="282"/>
      <c r="AW336" s="282">
        <v>711924690</v>
      </c>
      <c r="AX336" s="283">
        <v>797355652.80000007</v>
      </c>
      <c r="AY336" s="282" t="s">
        <v>203</v>
      </c>
      <c r="AZ336" s="243" t="s">
        <v>807</v>
      </c>
      <c r="BA336" s="272" t="s">
        <v>808</v>
      </c>
      <c r="BB336" s="272"/>
      <c r="BC336" s="243"/>
      <c r="BD336" s="243"/>
      <c r="BE336" s="243"/>
      <c r="BF336" s="243"/>
      <c r="BG336" s="243"/>
      <c r="BH336" s="273"/>
      <c r="BI336" s="273"/>
      <c r="BJ336" s="273"/>
      <c r="BK336" s="241" t="s">
        <v>844</v>
      </c>
    </row>
    <row r="337" spans="1:64" s="162" customFormat="1" ht="12.95" customHeight="1" x14ac:dyDescent="0.25">
      <c r="A337" s="243" t="s">
        <v>169</v>
      </c>
      <c r="B337" s="243"/>
      <c r="C337" s="232" t="s">
        <v>834</v>
      </c>
      <c r="D337" s="217"/>
      <c r="E337" s="217"/>
      <c r="F337" s="234" t="s">
        <v>170</v>
      </c>
      <c r="G337" s="235" t="s">
        <v>171</v>
      </c>
      <c r="H337" s="217" t="s">
        <v>171</v>
      </c>
      <c r="I337" s="217" t="s">
        <v>172</v>
      </c>
      <c r="J337" s="233" t="s">
        <v>358</v>
      </c>
      <c r="K337" s="236"/>
      <c r="L337" s="233">
        <v>100</v>
      </c>
      <c r="M337" s="217">
        <v>230000000</v>
      </c>
      <c r="N337" s="217" t="s">
        <v>165</v>
      </c>
      <c r="O337" s="237" t="s">
        <v>806</v>
      </c>
      <c r="P337" s="233" t="s">
        <v>125</v>
      </c>
      <c r="Q337" s="217">
        <v>230000000</v>
      </c>
      <c r="R337" s="233" t="s">
        <v>174</v>
      </c>
      <c r="S337" s="217"/>
      <c r="T337" s="233"/>
      <c r="U337" s="238" t="s">
        <v>695</v>
      </c>
      <c r="V337" s="238" t="s">
        <v>167</v>
      </c>
      <c r="W337" s="238">
        <v>0</v>
      </c>
      <c r="X337" s="217">
        <v>100</v>
      </c>
      <c r="Y337" s="235">
        <v>0</v>
      </c>
      <c r="Z337" s="239"/>
      <c r="AA337" s="239" t="s">
        <v>138</v>
      </c>
      <c r="AB337" s="239"/>
      <c r="AC337" s="239"/>
      <c r="AD337" s="239"/>
      <c r="AE337" s="239"/>
      <c r="AF337" s="239"/>
      <c r="AG337" s="239"/>
      <c r="AH337" s="239">
        <v>18475721</v>
      </c>
      <c r="AI337" s="239">
        <f>AH337*1.12</f>
        <v>20692807.520000003</v>
      </c>
      <c r="AJ337" s="239"/>
      <c r="AK337" s="239"/>
      <c r="AL337" s="239">
        <v>19214749.84</v>
      </c>
      <c r="AM337" s="239">
        <f>AL337*1.12</f>
        <v>21520519.820800003</v>
      </c>
      <c r="AN337" s="239"/>
      <c r="AO337" s="239"/>
      <c r="AP337" s="239">
        <v>19983339.829999998</v>
      </c>
      <c r="AQ337" s="239">
        <f>AP337*1.12</f>
        <v>22381340.6096</v>
      </c>
      <c r="AR337" s="239"/>
      <c r="AS337" s="239"/>
      <c r="AT337" s="239">
        <v>20782673.43</v>
      </c>
      <c r="AU337" s="239">
        <f>AT337*1.12</f>
        <v>23276594.241600003</v>
      </c>
      <c r="AV337" s="239"/>
      <c r="AW337" s="239">
        <v>0</v>
      </c>
      <c r="AX337" s="239">
        <f>AW337*1.12</f>
        <v>0</v>
      </c>
      <c r="AY337" s="244">
        <v>120240021112</v>
      </c>
      <c r="AZ337" s="239" t="s">
        <v>835</v>
      </c>
      <c r="BA337" s="217" t="s">
        <v>836</v>
      </c>
      <c r="BB337" s="233"/>
      <c r="BC337" s="233"/>
      <c r="BD337" s="217"/>
      <c r="BE337" s="217"/>
      <c r="BF337" s="217"/>
      <c r="BG337" s="217"/>
      <c r="BH337" s="217"/>
      <c r="BI337" s="235"/>
      <c r="BJ337" s="235"/>
      <c r="BK337" s="241" t="s">
        <v>837</v>
      </c>
    </row>
    <row r="338" spans="1:64" ht="12.95" customHeight="1" x14ac:dyDescent="0.25">
      <c r="A338" s="306" t="s">
        <v>169</v>
      </c>
      <c r="B338" s="307"/>
      <c r="C338" s="232" t="s">
        <v>845</v>
      </c>
      <c r="D338" s="28"/>
      <c r="E338" s="1"/>
      <c r="F338" s="2" t="s">
        <v>170</v>
      </c>
      <c r="G338" s="3" t="s">
        <v>171</v>
      </c>
      <c r="H338" s="3" t="s">
        <v>171</v>
      </c>
      <c r="I338" s="4" t="s">
        <v>172</v>
      </c>
      <c r="J338" s="1" t="s">
        <v>358</v>
      </c>
      <c r="K338" s="1"/>
      <c r="L338" s="2">
        <v>100</v>
      </c>
      <c r="M338" s="1">
        <v>230000000</v>
      </c>
      <c r="N338" s="1" t="s">
        <v>165</v>
      </c>
      <c r="O338" s="233" t="s">
        <v>840</v>
      </c>
      <c r="P338" s="1" t="s">
        <v>125</v>
      </c>
      <c r="Q338" s="1">
        <v>230000000</v>
      </c>
      <c r="R338" s="1" t="s">
        <v>174</v>
      </c>
      <c r="S338" s="1"/>
      <c r="T338" s="1"/>
      <c r="U338" s="1" t="s">
        <v>695</v>
      </c>
      <c r="V338" s="1" t="s">
        <v>167</v>
      </c>
      <c r="W338" s="1">
        <v>0</v>
      </c>
      <c r="X338" s="1">
        <v>100</v>
      </c>
      <c r="Y338" s="1">
        <v>0</v>
      </c>
      <c r="Z338" s="1"/>
      <c r="AA338" s="4" t="s">
        <v>138</v>
      </c>
      <c r="AB338" s="21"/>
      <c r="AC338" s="18"/>
      <c r="AD338" s="21"/>
      <c r="AE338" s="40"/>
      <c r="AF338" s="18"/>
      <c r="AG338" s="18"/>
      <c r="AH338" s="18">
        <v>18475721</v>
      </c>
      <c r="AI338" s="40">
        <v>20692807.520000003</v>
      </c>
      <c r="AJ338" s="18"/>
      <c r="AK338" s="18"/>
      <c r="AL338" s="18">
        <v>19214749.84</v>
      </c>
      <c r="AM338" s="40">
        <v>21520519.820800003</v>
      </c>
      <c r="AN338" s="71"/>
      <c r="AO338" s="71"/>
      <c r="AP338" s="71">
        <v>19983339.829999998</v>
      </c>
      <c r="AQ338" s="71">
        <v>22381340.6096</v>
      </c>
      <c r="AR338" s="71"/>
      <c r="AS338" s="71"/>
      <c r="AT338" s="71">
        <v>20782673.43</v>
      </c>
      <c r="AU338" s="71">
        <v>23276594.241600003</v>
      </c>
      <c r="AV338" s="85"/>
      <c r="AW338" s="40">
        <v>0</v>
      </c>
      <c r="AX338" s="40">
        <v>0</v>
      </c>
      <c r="AY338" s="6" t="s">
        <v>129</v>
      </c>
      <c r="AZ338" s="6" t="s">
        <v>835</v>
      </c>
      <c r="BA338" s="6" t="s">
        <v>836</v>
      </c>
      <c r="BB338" s="1"/>
      <c r="BC338" s="1"/>
      <c r="BD338" s="1"/>
      <c r="BE338" s="1"/>
      <c r="BF338" s="1"/>
      <c r="BG338" s="1"/>
      <c r="BH338" s="1"/>
      <c r="BI338" s="1"/>
      <c r="BJ338" s="28"/>
      <c r="BK338" s="32" t="s">
        <v>905</v>
      </c>
    </row>
    <row r="339" spans="1:64" ht="12.95" customHeight="1" x14ac:dyDescent="0.25">
      <c r="A339" s="172" t="s">
        <v>856</v>
      </c>
      <c r="B339" s="172"/>
      <c r="C339" s="158" t="s">
        <v>857</v>
      </c>
      <c r="D339" s="158"/>
      <c r="E339" s="158"/>
      <c r="F339" s="158" t="s">
        <v>858</v>
      </c>
      <c r="G339" s="152" t="s">
        <v>859</v>
      </c>
      <c r="H339" s="158" t="s">
        <v>859</v>
      </c>
      <c r="I339" s="158" t="s">
        <v>172</v>
      </c>
      <c r="J339" s="158" t="s">
        <v>173</v>
      </c>
      <c r="K339" s="152"/>
      <c r="L339" s="152">
        <v>100</v>
      </c>
      <c r="M339" s="158">
        <v>230000000</v>
      </c>
      <c r="N339" s="181" t="s">
        <v>123</v>
      </c>
      <c r="O339" s="152" t="s">
        <v>854</v>
      </c>
      <c r="P339" s="152" t="s">
        <v>125</v>
      </c>
      <c r="Q339" s="152" t="s">
        <v>122</v>
      </c>
      <c r="R339" s="152" t="s">
        <v>382</v>
      </c>
      <c r="S339" s="158"/>
      <c r="T339" s="158"/>
      <c r="U339" s="152" t="s">
        <v>695</v>
      </c>
      <c r="V339" s="152" t="s">
        <v>860</v>
      </c>
      <c r="W339" s="152">
        <v>100</v>
      </c>
      <c r="X339" s="158">
        <v>0</v>
      </c>
      <c r="Y339" s="156">
        <v>0</v>
      </c>
      <c r="Z339" s="158"/>
      <c r="AA339" s="158" t="s">
        <v>861</v>
      </c>
      <c r="AB339" s="152"/>
      <c r="AC339" s="158"/>
      <c r="AD339" s="284"/>
      <c r="AE339" s="284"/>
      <c r="AF339" s="158"/>
      <c r="AG339" s="158">
        <v>2447380140.4345975</v>
      </c>
      <c r="AH339" s="284">
        <v>2447380140.4345975</v>
      </c>
      <c r="AI339" s="284">
        <v>2447380140.4345975</v>
      </c>
      <c r="AJ339" s="284"/>
      <c r="AK339" s="158">
        <v>2314576290.9670248</v>
      </c>
      <c r="AL339" s="284">
        <v>2314576290.9670248</v>
      </c>
      <c r="AM339" s="284">
        <v>2314576290.9670248</v>
      </c>
      <c r="AN339" s="284"/>
      <c r="AO339" s="158">
        <v>2294005113.4155335</v>
      </c>
      <c r="AP339" s="284">
        <v>2294005113.4155335</v>
      </c>
      <c r="AQ339" s="284">
        <v>2294005113.4155335</v>
      </c>
      <c r="AR339" s="284"/>
      <c r="AS339" s="152"/>
      <c r="AT339" s="152"/>
      <c r="AU339" s="152"/>
      <c r="AV339" s="152"/>
      <c r="AW339" s="285">
        <v>7055961544.8171558</v>
      </c>
      <c r="AX339" s="286">
        <v>7055961544.8171558</v>
      </c>
      <c r="AY339" s="287">
        <v>120240021112</v>
      </c>
      <c r="AZ339" s="156" t="s">
        <v>862</v>
      </c>
      <c r="BA339" s="288" t="s">
        <v>863</v>
      </c>
      <c r="BB339" s="158"/>
      <c r="BC339" s="158"/>
      <c r="BD339" s="158"/>
      <c r="BE339" s="158"/>
      <c r="BF339" s="158"/>
      <c r="BG339" s="158"/>
      <c r="BH339" s="152"/>
      <c r="BI339" s="152"/>
      <c r="BJ339" s="152"/>
      <c r="BK339" s="28" t="s">
        <v>864</v>
      </c>
    </row>
    <row r="340" spans="1:64" ht="12.95" customHeight="1" x14ac:dyDescent="0.25">
      <c r="A340" s="172" t="s">
        <v>856</v>
      </c>
      <c r="B340" s="172"/>
      <c r="C340" s="158" t="s">
        <v>865</v>
      </c>
      <c r="D340" s="158"/>
      <c r="E340" s="158"/>
      <c r="F340" s="158" t="s">
        <v>858</v>
      </c>
      <c r="G340" s="152" t="s">
        <v>859</v>
      </c>
      <c r="H340" s="158" t="s">
        <v>859</v>
      </c>
      <c r="I340" s="158" t="s">
        <v>172</v>
      </c>
      <c r="J340" s="158" t="s">
        <v>173</v>
      </c>
      <c r="K340" s="152"/>
      <c r="L340" s="152">
        <v>100</v>
      </c>
      <c r="M340" s="158">
        <v>230000000</v>
      </c>
      <c r="N340" s="181" t="s">
        <v>123</v>
      </c>
      <c r="O340" s="152" t="s">
        <v>854</v>
      </c>
      <c r="P340" s="152" t="s">
        <v>125</v>
      </c>
      <c r="Q340" s="152" t="s">
        <v>122</v>
      </c>
      <c r="R340" s="152" t="s">
        <v>382</v>
      </c>
      <c r="S340" s="158"/>
      <c r="T340" s="158"/>
      <c r="U340" s="152" t="s">
        <v>695</v>
      </c>
      <c r="V340" s="152" t="s">
        <v>860</v>
      </c>
      <c r="W340" s="152">
        <v>100</v>
      </c>
      <c r="X340" s="158">
        <v>0</v>
      </c>
      <c r="Y340" s="156">
        <v>0</v>
      </c>
      <c r="Z340" s="158"/>
      <c r="AA340" s="158" t="s">
        <v>138</v>
      </c>
      <c r="AB340" s="152"/>
      <c r="AC340" s="158"/>
      <c r="AD340" s="284"/>
      <c r="AE340" s="284"/>
      <c r="AF340" s="158"/>
      <c r="AG340" s="158">
        <v>4262005309.8349009</v>
      </c>
      <c r="AH340" s="284">
        <v>4262005309.8349009</v>
      </c>
      <c r="AI340" s="284">
        <v>4773445947.015089</v>
      </c>
      <c r="AJ340" s="284"/>
      <c r="AK340" s="158">
        <v>4339892030.2599792</v>
      </c>
      <c r="AL340" s="284">
        <v>4339892030.2599792</v>
      </c>
      <c r="AM340" s="284">
        <v>4860679073.8911772</v>
      </c>
      <c r="AN340" s="284"/>
      <c r="AO340" s="158">
        <v>4286880227.6742163</v>
      </c>
      <c r="AP340" s="284">
        <v>4286880227.6742163</v>
      </c>
      <c r="AQ340" s="284">
        <v>4801305854.9951229</v>
      </c>
      <c r="AR340" s="284"/>
      <c r="AS340" s="152"/>
      <c r="AT340" s="152"/>
      <c r="AU340" s="152"/>
      <c r="AV340" s="152"/>
      <c r="AW340" s="285">
        <v>12888777567.769096</v>
      </c>
      <c r="AX340" s="286">
        <v>14435430875.901388</v>
      </c>
      <c r="AY340" s="287">
        <v>120240021112</v>
      </c>
      <c r="AZ340" s="156" t="s">
        <v>866</v>
      </c>
      <c r="BA340" s="288" t="s">
        <v>867</v>
      </c>
      <c r="BB340" s="158"/>
      <c r="BC340" s="158"/>
      <c r="BD340" s="158"/>
      <c r="BE340" s="158"/>
      <c r="BF340" s="158"/>
      <c r="BG340" s="158"/>
      <c r="BH340" s="152"/>
      <c r="BI340" s="152"/>
      <c r="BJ340" s="152"/>
      <c r="BK340" s="28" t="s">
        <v>864</v>
      </c>
    </row>
    <row r="341" spans="1:64" ht="12.95" customHeight="1" x14ac:dyDescent="0.25">
      <c r="A341" s="172" t="s">
        <v>856</v>
      </c>
      <c r="B341" s="172"/>
      <c r="C341" s="158" t="s">
        <v>868</v>
      </c>
      <c r="D341" s="158"/>
      <c r="E341" s="158"/>
      <c r="F341" s="158" t="s">
        <v>858</v>
      </c>
      <c r="G341" s="152" t="s">
        <v>859</v>
      </c>
      <c r="H341" s="158" t="s">
        <v>859</v>
      </c>
      <c r="I341" s="158" t="s">
        <v>172</v>
      </c>
      <c r="J341" s="158" t="s">
        <v>173</v>
      </c>
      <c r="K341" s="152"/>
      <c r="L341" s="152">
        <v>100</v>
      </c>
      <c r="M341" s="158">
        <v>230000000</v>
      </c>
      <c r="N341" s="181" t="s">
        <v>137</v>
      </c>
      <c r="O341" s="152" t="s">
        <v>854</v>
      </c>
      <c r="P341" s="152" t="s">
        <v>869</v>
      </c>
      <c r="Q341" s="152">
        <v>396653000</v>
      </c>
      <c r="R341" s="152" t="s">
        <v>870</v>
      </c>
      <c r="S341" s="158"/>
      <c r="T341" s="158"/>
      <c r="U341" s="152" t="s">
        <v>695</v>
      </c>
      <c r="V341" s="152" t="s">
        <v>860</v>
      </c>
      <c r="W341" s="152">
        <v>100</v>
      </c>
      <c r="X341" s="158">
        <v>0</v>
      </c>
      <c r="Y341" s="156">
        <v>0</v>
      </c>
      <c r="Z341" s="158"/>
      <c r="AA341" s="158" t="s">
        <v>861</v>
      </c>
      <c r="AB341" s="152"/>
      <c r="AC341" s="158"/>
      <c r="AD341" s="284"/>
      <c r="AE341" s="284"/>
      <c r="AF341" s="158"/>
      <c r="AG341" s="158">
        <v>3537604413.056901</v>
      </c>
      <c r="AH341" s="284">
        <v>3537604413.056901</v>
      </c>
      <c r="AI341" s="284">
        <v>3537604413.056901</v>
      </c>
      <c r="AJ341" s="284"/>
      <c r="AK341" s="158">
        <v>3343804040.1937017</v>
      </c>
      <c r="AL341" s="284">
        <v>3343804040.1937017</v>
      </c>
      <c r="AM341" s="284">
        <v>3343804040.1937017</v>
      </c>
      <c r="AN341" s="284"/>
      <c r="AO341" s="158">
        <v>3312400587.486084</v>
      </c>
      <c r="AP341" s="284">
        <v>3312400587.486084</v>
      </c>
      <c r="AQ341" s="284">
        <v>3312400587.486084</v>
      </c>
      <c r="AR341" s="284"/>
      <c r="AS341" s="152"/>
      <c r="AT341" s="152"/>
      <c r="AU341" s="152"/>
      <c r="AV341" s="152"/>
      <c r="AW341" s="285">
        <v>10193809040.736687</v>
      </c>
      <c r="AX341" s="286">
        <v>10193809040.736687</v>
      </c>
      <c r="AY341" s="287">
        <v>120240021112</v>
      </c>
      <c r="AZ341" s="156" t="s">
        <v>871</v>
      </c>
      <c r="BA341" s="158" t="s">
        <v>872</v>
      </c>
      <c r="BB341" s="158"/>
      <c r="BC341" s="158"/>
      <c r="BD341" s="158"/>
      <c r="BE341" s="158"/>
      <c r="BF341" s="158"/>
      <c r="BG341" s="158"/>
      <c r="BH341" s="152"/>
      <c r="BI341" s="152"/>
      <c r="BJ341" s="152"/>
      <c r="BK341" s="28" t="s">
        <v>864</v>
      </c>
    </row>
    <row r="342" spans="1:64" ht="12.95" customHeight="1" x14ac:dyDescent="0.25">
      <c r="A342" s="172" t="s">
        <v>856</v>
      </c>
      <c r="B342" s="172"/>
      <c r="C342" s="158" t="s">
        <v>873</v>
      </c>
      <c r="D342" s="158"/>
      <c r="E342" s="158"/>
      <c r="F342" s="158" t="s">
        <v>858</v>
      </c>
      <c r="G342" s="152" t="s">
        <v>859</v>
      </c>
      <c r="H342" s="158" t="s">
        <v>859</v>
      </c>
      <c r="I342" s="158" t="s">
        <v>172</v>
      </c>
      <c r="J342" s="158" t="s">
        <v>173</v>
      </c>
      <c r="K342" s="152"/>
      <c r="L342" s="152">
        <v>100</v>
      </c>
      <c r="M342" s="158">
        <v>230000000</v>
      </c>
      <c r="N342" s="181" t="s">
        <v>123</v>
      </c>
      <c r="O342" s="152" t="s">
        <v>854</v>
      </c>
      <c r="P342" s="152" t="s">
        <v>125</v>
      </c>
      <c r="Q342" s="152" t="s">
        <v>197</v>
      </c>
      <c r="R342" s="152" t="s">
        <v>874</v>
      </c>
      <c r="S342" s="158"/>
      <c r="T342" s="158"/>
      <c r="U342" s="152" t="s">
        <v>695</v>
      </c>
      <c r="V342" s="152" t="s">
        <v>860</v>
      </c>
      <c r="W342" s="152">
        <v>100</v>
      </c>
      <c r="X342" s="158">
        <v>0</v>
      </c>
      <c r="Y342" s="156">
        <v>0</v>
      </c>
      <c r="Z342" s="158"/>
      <c r="AA342" s="158" t="s">
        <v>138</v>
      </c>
      <c r="AB342" s="152"/>
      <c r="AC342" s="158"/>
      <c r="AD342" s="284"/>
      <c r="AE342" s="284"/>
      <c r="AF342" s="158"/>
      <c r="AG342" s="158">
        <v>18780124.550000001</v>
      </c>
      <c r="AH342" s="284">
        <v>18780124.550000001</v>
      </c>
      <c r="AI342" s="284">
        <v>21033739.496000003</v>
      </c>
      <c r="AJ342" s="284"/>
      <c r="AK342" s="158">
        <v>17751294.099999998</v>
      </c>
      <c r="AL342" s="284">
        <v>17751294.099999998</v>
      </c>
      <c r="AM342" s="284">
        <v>19881449.392000001</v>
      </c>
      <c r="AN342" s="284"/>
      <c r="AO342" s="158">
        <v>17584582.199999999</v>
      </c>
      <c r="AP342" s="284">
        <v>17584582.199999999</v>
      </c>
      <c r="AQ342" s="284">
        <v>19694732.063999999</v>
      </c>
      <c r="AR342" s="284"/>
      <c r="AS342" s="152"/>
      <c r="AT342" s="152"/>
      <c r="AU342" s="152"/>
      <c r="AV342" s="152"/>
      <c r="AW342" s="285">
        <v>54116000.849999994</v>
      </c>
      <c r="AX342" s="286">
        <v>60609920.952000007</v>
      </c>
      <c r="AY342" s="287">
        <v>120240021112</v>
      </c>
      <c r="AZ342" s="156" t="s">
        <v>875</v>
      </c>
      <c r="BA342" s="158" t="s">
        <v>876</v>
      </c>
      <c r="BB342" s="158"/>
      <c r="BC342" s="158"/>
      <c r="BD342" s="158"/>
      <c r="BE342" s="158"/>
      <c r="BF342" s="158"/>
      <c r="BG342" s="158"/>
      <c r="BH342" s="152"/>
      <c r="BI342" s="152"/>
      <c r="BJ342" s="152"/>
      <c r="BK342" s="28" t="s">
        <v>864</v>
      </c>
    </row>
    <row r="343" spans="1:64" ht="12.95" customHeight="1" x14ac:dyDescent="0.25">
      <c r="A343" s="172" t="s">
        <v>856</v>
      </c>
      <c r="B343" s="172"/>
      <c r="C343" s="158" t="s">
        <v>877</v>
      </c>
      <c r="D343" s="158"/>
      <c r="E343" s="158"/>
      <c r="F343" s="158" t="s">
        <v>858</v>
      </c>
      <c r="G343" s="152" t="s">
        <v>859</v>
      </c>
      <c r="H343" s="158" t="s">
        <v>859</v>
      </c>
      <c r="I343" s="158" t="s">
        <v>172</v>
      </c>
      <c r="J343" s="158" t="s">
        <v>173</v>
      </c>
      <c r="K343" s="152"/>
      <c r="L343" s="152">
        <v>100</v>
      </c>
      <c r="M343" s="158">
        <v>230000000</v>
      </c>
      <c r="N343" s="181" t="s">
        <v>123</v>
      </c>
      <c r="O343" s="152" t="s">
        <v>854</v>
      </c>
      <c r="P343" s="152" t="s">
        <v>125</v>
      </c>
      <c r="Q343" s="152" t="s">
        <v>122</v>
      </c>
      <c r="R343" s="152" t="s">
        <v>382</v>
      </c>
      <c r="S343" s="158"/>
      <c r="T343" s="158"/>
      <c r="U343" s="152" t="s">
        <v>695</v>
      </c>
      <c r="V343" s="152" t="s">
        <v>860</v>
      </c>
      <c r="W343" s="152">
        <v>100</v>
      </c>
      <c r="X343" s="158">
        <v>0</v>
      </c>
      <c r="Y343" s="156">
        <v>0</v>
      </c>
      <c r="Z343" s="158"/>
      <c r="AA343" s="158" t="s">
        <v>138</v>
      </c>
      <c r="AB343" s="152"/>
      <c r="AC343" s="158"/>
      <c r="AD343" s="284"/>
      <c r="AE343" s="284"/>
      <c r="AF343" s="158"/>
      <c r="AG343" s="158">
        <v>418096097.8696</v>
      </c>
      <c r="AH343" s="284">
        <v>418096097.8696</v>
      </c>
      <c r="AI343" s="284">
        <v>468267629.61395204</v>
      </c>
      <c r="AJ343" s="284"/>
      <c r="AK343" s="158">
        <v>438051178.89359999</v>
      </c>
      <c r="AL343" s="284">
        <v>438051178.89359999</v>
      </c>
      <c r="AM343" s="284">
        <v>490617320.36083204</v>
      </c>
      <c r="AN343" s="284"/>
      <c r="AO343" s="158">
        <v>427113034.74720001</v>
      </c>
      <c r="AP343" s="284">
        <v>427113034.74720001</v>
      </c>
      <c r="AQ343" s="284">
        <v>478366598.91686404</v>
      </c>
      <c r="AR343" s="284"/>
      <c r="AS343" s="152"/>
      <c r="AT343" s="152"/>
      <c r="AU343" s="152"/>
      <c r="AV343" s="152"/>
      <c r="AW343" s="285">
        <v>1283260311.5104001</v>
      </c>
      <c r="AX343" s="286">
        <v>1437251548.8916483</v>
      </c>
      <c r="AY343" s="287">
        <v>120240021112</v>
      </c>
      <c r="AZ343" s="156" t="s">
        <v>878</v>
      </c>
      <c r="BA343" s="158" t="s">
        <v>879</v>
      </c>
      <c r="BB343" s="158"/>
      <c r="BC343" s="158"/>
      <c r="BD343" s="158"/>
      <c r="BE343" s="158"/>
      <c r="BF343" s="158"/>
      <c r="BG343" s="158"/>
      <c r="BH343" s="152"/>
      <c r="BI343" s="152"/>
      <c r="BJ343" s="152"/>
      <c r="BK343" s="28" t="s">
        <v>864</v>
      </c>
    </row>
    <row r="344" spans="1:64" ht="12.95" customHeight="1" x14ac:dyDescent="0.25">
      <c r="A344" s="172" t="s">
        <v>856</v>
      </c>
      <c r="B344" s="172"/>
      <c r="C344" s="158" t="s">
        <v>880</v>
      </c>
      <c r="D344" s="158"/>
      <c r="E344" s="158"/>
      <c r="F344" s="158" t="s">
        <v>858</v>
      </c>
      <c r="G344" s="152" t="s">
        <v>859</v>
      </c>
      <c r="H344" s="158" t="s">
        <v>859</v>
      </c>
      <c r="I344" s="158" t="s">
        <v>172</v>
      </c>
      <c r="J344" s="158" t="s">
        <v>173</v>
      </c>
      <c r="K344" s="152"/>
      <c r="L344" s="152">
        <v>100</v>
      </c>
      <c r="M344" s="158">
        <v>230000000</v>
      </c>
      <c r="N344" s="181" t="s">
        <v>123</v>
      </c>
      <c r="O344" s="152" t="s">
        <v>854</v>
      </c>
      <c r="P344" s="152" t="s">
        <v>125</v>
      </c>
      <c r="Q344" s="152" t="s">
        <v>122</v>
      </c>
      <c r="R344" s="152" t="s">
        <v>382</v>
      </c>
      <c r="S344" s="158"/>
      <c r="T344" s="158"/>
      <c r="U344" s="152" t="s">
        <v>695</v>
      </c>
      <c r="V344" s="152" t="s">
        <v>860</v>
      </c>
      <c r="W344" s="152">
        <v>100</v>
      </c>
      <c r="X344" s="158">
        <v>0</v>
      </c>
      <c r="Y344" s="156">
        <v>0</v>
      </c>
      <c r="Z344" s="158"/>
      <c r="AA344" s="158" t="s">
        <v>138</v>
      </c>
      <c r="AB344" s="152"/>
      <c r="AC344" s="158"/>
      <c r="AD344" s="284"/>
      <c r="AE344" s="284"/>
      <c r="AF344" s="158"/>
      <c r="AG344" s="158">
        <v>1905806400.7950001</v>
      </c>
      <c r="AH344" s="284">
        <v>1905806400.7950001</v>
      </c>
      <c r="AI344" s="284">
        <v>2134503168.8904002</v>
      </c>
      <c r="AJ344" s="284"/>
      <c r="AK344" s="158">
        <v>1935438405.905</v>
      </c>
      <c r="AL344" s="284">
        <v>1935438405.905</v>
      </c>
      <c r="AM344" s="284">
        <v>2167691014.6136003</v>
      </c>
      <c r="AN344" s="284"/>
      <c r="AO344" s="158">
        <v>1897659304.9925001</v>
      </c>
      <c r="AP344" s="284">
        <v>1897659304.9925001</v>
      </c>
      <c r="AQ344" s="284">
        <v>2125378421.5916002</v>
      </c>
      <c r="AR344" s="284"/>
      <c r="AS344" s="152"/>
      <c r="AT344" s="152"/>
      <c r="AU344" s="152"/>
      <c r="AV344" s="152"/>
      <c r="AW344" s="285">
        <v>5738904111.6925001</v>
      </c>
      <c r="AX344" s="286">
        <v>6427572605.0956001</v>
      </c>
      <c r="AY344" s="287">
        <v>120240021112</v>
      </c>
      <c r="AZ344" s="156" t="s">
        <v>881</v>
      </c>
      <c r="BA344" s="158" t="s">
        <v>882</v>
      </c>
      <c r="BB344" s="158"/>
      <c r="BC344" s="158"/>
      <c r="BD344" s="158"/>
      <c r="BE344" s="158"/>
      <c r="BF344" s="158"/>
      <c r="BG344" s="158"/>
      <c r="BH344" s="152"/>
      <c r="BI344" s="152"/>
      <c r="BJ344" s="152"/>
      <c r="BK344" s="28" t="s">
        <v>864</v>
      </c>
    </row>
    <row r="345" spans="1:64" ht="12.95" customHeight="1" x14ac:dyDescent="0.25">
      <c r="A345" s="172" t="s">
        <v>856</v>
      </c>
      <c r="B345" s="172"/>
      <c r="C345" s="158" t="s">
        <v>883</v>
      </c>
      <c r="D345" s="158"/>
      <c r="E345" s="158"/>
      <c r="F345" s="158" t="s">
        <v>884</v>
      </c>
      <c r="G345" s="152" t="s">
        <v>885</v>
      </c>
      <c r="H345" s="158" t="s">
        <v>886</v>
      </c>
      <c r="I345" s="158" t="s">
        <v>172</v>
      </c>
      <c r="J345" s="158" t="s">
        <v>173</v>
      </c>
      <c r="K345" s="152"/>
      <c r="L345" s="152">
        <v>100</v>
      </c>
      <c r="M345" s="158">
        <v>230000000</v>
      </c>
      <c r="N345" s="181" t="s">
        <v>123</v>
      </c>
      <c r="O345" s="152" t="s">
        <v>854</v>
      </c>
      <c r="P345" s="152" t="s">
        <v>125</v>
      </c>
      <c r="Q345" s="152" t="s">
        <v>197</v>
      </c>
      <c r="R345" s="152" t="s">
        <v>874</v>
      </c>
      <c r="S345" s="158"/>
      <c r="T345" s="158"/>
      <c r="U345" s="152" t="s">
        <v>695</v>
      </c>
      <c r="V345" s="152" t="s">
        <v>860</v>
      </c>
      <c r="W345" s="152">
        <v>0</v>
      </c>
      <c r="X345" s="156">
        <v>100</v>
      </c>
      <c r="Y345" s="156">
        <v>0</v>
      </c>
      <c r="Z345" s="158"/>
      <c r="AA345" s="158" t="s">
        <v>138</v>
      </c>
      <c r="AB345" s="152"/>
      <c r="AC345" s="158"/>
      <c r="AD345" s="284"/>
      <c r="AE345" s="284"/>
      <c r="AF345" s="158"/>
      <c r="AG345" s="158">
        <v>117145422.5</v>
      </c>
      <c r="AH345" s="284">
        <v>117145422.5</v>
      </c>
      <c r="AI345" s="284">
        <v>131202873.20000002</v>
      </c>
      <c r="AJ345" s="284"/>
      <c r="AK345" s="158">
        <v>114083950</v>
      </c>
      <c r="AL345" s="284">
        <v>114083950</v>
      </c>
      <c r="AM345" s="284">
        <v>127774024.00000001</v>
      </c>
      <c r="AN345" s="284"/>
      <c r="AO345" s="158">
        <v>113416192.5</v>
      </c>
      <c r="AP345" s="284">
        <v>113416192.5</v>
      </c>
      <c r="AQ345" s="284">
        <v>127026135.60000001</v>
      </c>
      <c r="AR345" s="284"/>
      <c r="AS345" s="152"/>
      <c r="AT345" s="152"/>
      <c r="AU345" s="152"/>
      <c r="AV345" s="152"/>
      <c r="AW345" s="285">
        <v>344645565</v>
      </c>
      <c r="AX345" s="286">
        <v>386003032.80000007</v>
      </c>
      <c r="AY345" s="287">
        <v>120240021112</v>
      </c>
      <c r="AZ345" s="156" t="s">
        <v>887</v>
      </c>
      <c r="BA345" s="158" t="s">
        <v>888</v>
      </c>
      <c r="BB345" s="158"/>
      <c r="BC345" s="158"/>
      <c r="BD345" s="158"/>
      <c r="BE345" s="158"/>
      <c r="BF345" s="158"/>
      <c r="BG345" s="158"/>
      <c r="BH345" s="152"/>
      <c r="BI345" s="152"/>
      <c r="BJ345" s="152"/>
      <c r="BK345" s="28" t="s">
        <v>864</v>
      </c>
    </row>
    <row r="346" spans="1:64" ht="12.95" customHeight="1" x14ac:dyDescent="0.25">
      <c r="A346" s="330" t="s">
        <v>217</v>
      </c>
      <c r="B346" s="331"/>
      <c r="C346" s="332" t="s">
        <v>926</v>
      </c>
      <c r="D346" s="332"/>
      <c r="E346" s="332"/>
      <c r="F346" s="332" t="s">
        <v>519</v>
      </c>
      <c r="G346" s="333" t="s">
        <v>520</v>
      </c>
      <c r="H346" s="332" t="s">
        <v>520</v>
      </c>
      <c r="I346" s="332" t="s">
        <v>120</v>
      </c>
      <c r="J346" s="332"/>
      <c r="K346" s="333"/>
      <c r="L346" s="333">
        <v>80</v>
      </c>
      <c r="M346" s="332" t="s">
        <v>122</v>
      </c>
      <c r="N346" s="334" t="s">
        <v>224</v>
      </c>
      <c r="O346" s="333" t="s">
        <v>907</v>
      </c>
      <c r="P346" s="333" t="s">
        <v>125</v>
      </c>
      <c r="Q346" s="333">
        <v>230000000</v>
      </c>
      <c r="R346" s="333" t="s">
        <v>174</v>
      </c>
      <c r="S346" s="332"/>
      <c r="T346" s="332" t="s">
        <v>146</v>
      </c>
      <c r="U346" s="333"/>
      <c r="V346" s="333"/>
      <c r="W346" s="333">
        <v>0</v>
      </c>
      <c r="X346" s="335">
        <v>90</v>
      </c>
      <c r="Y346" s="335">
        <v>10</v>
      </c>
      <c r="Z346" s="332"/>
      <c r="AA346" s="332" t="s">
        <v>138</v>
      </c>
      <c r="AB346" s="333"/>
      <c r="AC346" s="332"/>
      <c r="AD346" s="336">
        <v>5133786</v>
      </c>
      <c r="AE346" s="336">
        <v>5749840.3200000003</v>
      </c>
      <c r="AF346" s="332"/>
      <c r="AG346" s="332"/>
      <c r="AH346" s="336">
        <v>16172217</v>
      </c>
      <c r="AI346" s="336">
        <v>18112883.040000003</v>
      </c>
      <c r="AJ346" s="336"/>
      <c r="AK346" s="332"/>
      <c r="AL346" s="336"/>
      <c r="AM346" s="336"/>
      <c r="AN346" s="336"/>
      <c r="AO346" s="332"/>
      <c r="AP346" s="336"/>
      <c r="AQ346" s="336"/>
      <c r="AR346" s="336"/>
      <c r="AS346" s="333"/>
      <c r="AT346" s="333"/>
      <c r="AU346" s="333"/>
      <c r="AV346" s="333"/>
      <c r="AW346" s="337">
        <v>21306003</v>
      </c>
      <c r="AX346" s="338">
        <v>23862723.360000003</v>
      </c>
      <c r="AY346" s="339" t="s">
        <v>129</v>
      </c>
      <c r="AZ346" s="335" t="s">
        <v>913</v>
      </c>
      <c r="BA346" s="332" t="s">
        <v>914</v>
      </c>
      <c r="BB346" s="332"/>
      <c r="BC346" s="332"/>
      <c r="BD346" s="332"/>
      <c r="BE346" s="332"/>
      <c r="BF346" s="332"/>
      <c r="BG346" s="332"/>
      <c r="BH346" s="333"/>
      <c r="BI346" s="333"/>
      <c r="BJ346" s="340"/>
      <c r="BK346" s="28" t="s">
        <v>864</v>
      </c>
    </row>
    <row r="347" spans="1:64" ht="12.95" customHeight="1" x14ac:dyDescent="0.25">
      <c r="A347" s="330" t="s">
        <v>217</v>
      </c>
      <c r="B347" s="331"/>
      <c r="C347" s="332" t="s">
        <v>927</v>
      </c>
      <c r="D347" s="332"/>
      <c r="E347" s="332"/>
      <c r="F347" s="332" t="s">
        <v>519</v>
      </c>
      <c r="G347" s="333" t="s">
        <v>520</v>
      </c>
      <c r="H347" s="332" t="s">
        <v>520</v>
      </c>
      <c r="I347" s="332" t="s">
        <v>143</v>
      </c>
      <c r="J347" s="332" t="s">
        <v>651</v>
      </c>
      <c r="K347" s="333"/>
      <c r="L347" s="333">
        <v>80</v>
      </c>
      <c r="M347" s="332" t="s">
        <v>122</v>
      </c>
      <c r="N347" s="334" t="s">
        <v>224</v>
      </c>
      <c r="O347" s="333" t="s">
        <v>907</v>
      </c>
      <c r="P347" s="333" t="s">
        <v>125</v>
      </c>
      <c r="Q347" s="333">
        <v>230000000</v>
      </c>
      <c r="R347" s="333" t="s">
        <v>174</v>
      </c>
      <c r="S347" s="332"/>
      <c r="T347" s="332" t="s">
        <v>146</v>
      </c>
      <c r="U347" s="333"/>
      <c r="V347" s="333"/>
      <c r="W347" s="333">
        <v>0</v>
      </c>
      <c r="X347" s="335">
        <v>90</v>
      </c>
      <c r="Y347" s="335">
        <v>10</v>
      </c>
      <c r="Z347" s="332"/>
      <c r="AA347" s="332" t="s">
        <v>138</v>
      </c>
      <c r="AB347" s="333"/>
      <c r="AC347" s="332"/>
      <c r="AD347" s="336">
        <v>1774642</v>
      </c>
      <c r="AE347" s="336">
        <v>1987599.0400000003</v>
      </c>
      <c r="AF347" s="332"/>
      <c r="AG347" s="332"/>
      <c r="AH347" s="336">
        <v>5590396</v>
      </c>
      <c r="AI347" s="336">
        <v>6261243.5200000005</v>
      </c>
      <c r="AJ347" s="336"/>
      <c r="AK347" s="332"/>
      <c r="AL347" s="336"/>
      <c r="AM347" s="336">
        <v>0</v>
      </c>
      <c r="AN347" s="336"/>
      <c r="AO347" s="332"/>
      <c r="AP347" s="336"/>
      <c r="AQ347" s="336">
        <v>0</v>
      </c>
      <c r="AR347" s="336"/>
      <c r="AS347" s="333"/>
      <c r="AT347" s="333"/>
      <c r="AU347" s="333">
        <v>0</v>
      </c>
      <c r="AV347" s="333"/>
      <c r="AW347" s="337">
        <v>0</v>
      </c>
      <c r="AX347" s="338">
        <v>0</v>
      </c>
      <c r="AY347" s="339" t="s">
        <v>129</v>
      </c>
      <c r="AZ347" s="335" t="s">
        <v>915</v>
      </c>
      <c r="BA347" s="332" t="s">
        <v>916</v>
      </c>
      <c r="BB347" s="332"/>
      <c r="BC347" s="332"/>
      <c r="BD347" s="332"/>
      <c r="BE347" s="332"/>
      <c r="BF347" s="332"/>
      <c r="BG347" s="332"/>
      <c r="BH347" s="333"/>
      <c r="BI347" s="333"/>
      <c r="BJ347" s="340"/>
      <c r="BK347" s="28" t="s">
        <v>864</v>
      </c>
    </row>
    <row r="348" spans="1:64" s="348" customFormat="1" ht="12.95" customHeight="1" x14ac:dyDescent="0.25">
      <c r="A348" s="158" t="s">
        <v>217</v>
      </c>
      <c r="B348" s="148"/>
      <c r="C348" s="148" t="s">
        <v>930</v>
      </c>
      <c r="D348" s="178"/>
      <c r="E348" s="178"/>
      <c r="F348" s="341" t="s">
        <v>519</v>
      </c>
      <c r="G348" s="341" t="s">
        <v>520</v>
      </c>
      <c r="H348" s="341" t="s">
        <v>520</v>
      </c>
      <c r="I348" s="341" t="s">
        <v>143</v>
      </c>
      <c r="J348" s="342" t="s">
        <v>931</v>
      </c>
      <c r="K348" s="341"/>
      <c r="L348" s="343">
        <v>80</v>
      </c>
      <c r="M348" s="341" t="s">
        <v>122</v>
      </c>
      <c r="N348" s="341" t="s">
        <v>224</v>
      </c>
      <c r="O348" s="341" t="s">
        <v>921</v>
      </c>
      <c r="P348" s="341" t="s">
        <v>125</v>
      </c>
      <c r="Q348" s="341">
        <v>230000000</v>
      </c>
      <c r="R348" s="341" t="s">
        <v>174</v>
      </c>
      <c r="S348" s="341"/>
      <c r="T348" s="344" t="s">
        <v>146</v>
      </c>
      <c r="U348" s="341"/>
      <c r="V348" s="341"/>
      <c r="W348" s="343">
        <v>0</v>
      </c>
      <c r="X348" s="343">
        <v>100</v>
      </c>
      <c r="Y348" s="343">
        <v>0</v>
      </c>
      <c r="Z348" s="345"/>
      <c r="AA348" s="341" t="s">
        <v>138</v>
      </c>
      <c r="AB348" s="341"/>
      <c r="AC348" s="341"/>
      <c r="AD348" s="345">
        <v>1774642</v>
      </c>
      <c r="AE348" s="345">
        <f>AD348*1.12</f>
        <v>1987599.0400000003</v>
      </c>
      <c r="AF348" s="345"/>
      <c r="AG348" s="345"/>
      <c r="AH348" s="345">
        <v>5590396</v>
      </c>
      <c r="AI348" s="345">
        <f>AH348*1.12</f>
        <v>6261243.5200000005</v>
      </c>
      <c r="AJ348" s="345"/>
      <c r="AK348" s="345"/>
      <c r="AL348" s="345"/>
      <c r="AM348" s="345">
        <f>AL348*1.12</f>
        <v>0</v>
      </c>
      <c r="AN348" s="345"/>
      <c r="AO348" s="345"/>
      <c r="AP348" s="345"/>
      <c r="AQ348" s="345">
        <f>AP348*1.12</f>
        <v>0</v>
      </c>
      <c r="AR348" s="345"/>
      <c r="AS348" s="345"/>
      <c r="AT348" s="345"/>
      <c r="AU348" s="345">
        <f>AT348*1.12</f>
        <v>0</v>
      </c>
      <c r="AV348" s="341" t="s">
        <v>716</v>
      </c>
      <c r="AW348" s="345">
        <v>0</v>
      </c>
      <c r="AX348" s="345">
        <f>AW348*1.12</f>
        <v>0</v>
      </c>
      <c r="AY348" s="341" t="s">
        <v>129</v>
      </c>
      <c r="AZ348" s="341" t="s">
        <v>915</v>
      </c>
      <c r="BA348" s="341" t="s">
        <v>916</v>
      </c>
      <c r="BB348" s="346"/>
      <c r="BC348" s="346"/>
      <c r="BD348" s="346"/>
      <c r="BE348" s="346"/>
      <c r="BF348" s="346"/>
      <c r="BG348" s="346"/>
      <c r="BH348" s="346"/>
      <c r="BI348" s="346"/>
      <c r="BJ348" s="347"/>
      <c r="BK348" s="294"/>
      <c r="BL348" s="165"/>
    </row>
    <row r="349" spans="1:64" s="378" customFormat="1" ht="12.95" customHeight="1" x14ac:dyDescent="0.25">
      <c r="A349" s="367" t="s">
        <v>217</v>
      </c>
      <c r="B349" s="368"/>
      <c r="C349" s="368" t="s">
        <v>954</v>
      </c>
      <c r="D349" s="369"/>
      <c r="E349" s="369"/>
      <c r="F349" s="324" t="s">
        <v>519</v>
      </c>
      <c r="G349" s="324" t="s">
        <v>520</v>
      </c>
      <c r="H349" s="324" t="s">
        <v>520</v>
      </c>
      <c r="I349" s="324" t="s">
        <v>143</v>
      </c>
      <c r="J349" s="370" t="s">
        <v>651</v>
      </c>
      <c r="K349" s="324"/>
      <c r="L349" s="371">
        <v>80</v>
      </c>
      <c r="M349" s="324" t="s">
        <v>122</v>
      </c>
      <c r="N349" s="324" t="s">
        <v>224</v>
      </c>
      <c r="O349" s="324" t="s">
        <v>955</v>
      </c>
      <c r="P349" s="324" t="s">
        <v>125</v>
      </c>
      <c r="Q349" s="324">
        <v>230000000</v>
      </c>
      <c r="R349" s="324" t="s">
        <v>174</v>
      </c>
      <c r="S349" s="324"/>
      <c r="T349" s="372" t="s">
        <v>146</v>
      </c>
      <c r="U349" s="324"/>
      <c r="V349" s="324"/>
      <c r="W349" s="371">
        <v>0</v>
      </c>
      <c r="X349" s="371">
        <v>100</v>
      </c>
      <c r="Y349" s="371">
        <v>0</v>
      </c>
      <c r="Z349" s="373"/>
      <c r="AA349" s="324" t="s">
        <v>138</v>
      </c>
      <c r="AB349" s="324"/>
      <c r="AC349" s="324"/>
      <c r="AD349" s="373">
        <v>1774642</v>
      </c>
      <c r="AE349" s="373">
        <f>AD349*1.12</f>
        <v>1987599.0400000003</v>
      </c>
      <c r="AF349" s="373"/>
      <c r="AG349" s="373"/>
      <c r="AH349" s="373">
        <v>5590396</v>
      </c>
      <c r="AI349" s="373">
        <f>AH349*1.12</f>
        <v>6261243.5200000005</v>
      </c>
      <c r="AJ349" s="373"/>
      <c r="AK349" s="373"/>
      <c r="AL349" s="373"/>
      <c r="AM349" s="373">
        <f>AL349*1.12</f>
        <v>0</v>
      </c>
      <c r="AN349" s="373"/>
      <c r="AO349" s="373"/>
      <c r="AP349" s="373"/>
      <c r="AQ349" s="373">
        <f>AP349*1.12</f>
        <v>0</v>
      </c>
      <c r="AR349" s="373"/>
      <c r="AS349" s="373"/>
      <c r="AT349" s="373"/>
      <c r="AU349" s="373">
        <f>AT349*1.12</f>
        <v>0</v>
      </c>
      <c r="AV349" s="324" t="s">
        <v>716</v>
      </c>
      <c r="AW349" s="373">
        <f>AD349+AH349</f>
        <v>7365038</v>
      </c>
      <c r="AX349" s="373">
        <f>AW349*1.12</f>
        <v>8248842.5600000005</v>
      </c>
      <c r="AY349" s="324" t="s">
        <v>129</v>
      </c>
      <c r="AZ349" s="324" t="s">
        <v>915</v>
      </c>
      <c r="BA349" s="324" t="s">
        <v>916</v>
      </c>
      <c r="BB349" s="374"/>
      <c r="BC349" s="374"/>
      <c r="BD349" s="374"/>
      <c r="BE349" s="374"/>
      <c r="BF349" s="374"/>
      <c r="BG349" s="374"/>
      <c r="BH349" s="374"/>
      <c r="BI349" s="374"/>
      <c r="BJ349" s="375"/>
      <c r="BK349" s="376"/>
      <c r="BL349" s="377"/>
    </row>
    <row r="350" spans="1:64" ht="12.95" customHeight="1" x14ac:dyDescent="0.25">
      <c r="A350" s="330" t="s">
        <v>917</v>
      </c>
      <c r="B350" s="331"/>
      <c r="C350" s="332" t="s">
        <v>928</v>
      </c>
      <c r="D350" s="332"/>
      <c r="E350" s="332"/>
      <c r="F350" s="332" t="s">
        <v>918</v>
      </c>
      <c r="G350" s="333" t="s">
        <v>919</v>
      </c>
      <c r="H350" s="332" t="s">
        <v>920</v>
      </c>
      <c r="I350" s="332" t="s">
        <v>643</v>
      </c>
      <c r="J350" s="332" t="s">
        <v>380</v>
      </c>
      <c r="K350" s="333"/>
      <c r="L350" s="333">
        <v>70</v>
      </c>
      <c r="M350" s="332">
        <v>230000000</v>
      </c>
      <c r="N350" s="334" t="s">
        <v>224</v>
      </c>
      <c r="O350" s="333" t="s">
        <v>907</v>
      </c>
      <c r="P350" s="333" t="s">
        <v>125</v>
      </c>
      <c r="Q350" s="333" t="s">
        <v>122</v>
      </c>
      <c r="R350" s="333" t="s">
        <v>382</v>
      </c>
      <c r="S350" s="332"/>
      <c r="T350" s="332"/>
      <c r="U350" s="333" t="s">
        <v>921</v>
      </c>
      <c r="V350" s="333" t="s">
        <v>127</v>
      </c>
      <c r="W350" s="333">
        <v>0</v>
      </c>
      <c r="X350" s="335">
        <v>100</v>
      </c>
      <c r="Y350" s="335">
        <v>0</v>
      </c>
      <c r="Z350" s="332"/>
      <c r="AA350" s="332" t="s">
        <v>138</v>
      </c>
      <c r="AB350" s="333"/>
      <c r="AC350" s="332"/>
      <c r="AD350" s="336">
        <v>1519314558.7331002</v>
      </c>
      <c r="AE350" s="336">
        <v>1701632305.7810724</v>
      </c>
      <c r="AF350" s="332"/>
      <c r="AG350" s="332"/>
      <c r="AH350" s="336">
        <v>4537099049.8887997</v>
      </c>
      <c r="AI350" s="336">
        <v>5081550935.8754559</v>
      </c>
      <c r="AJ350" s="336"/>
      <c r="AK350" s="332"/>
      <c r="AL350" s="336">
        <v>4651742676.4190006</v>
      </c>
      <c r="AM350" s="336">
        <v>5209951797.5892811</v>
      </c>
      <c r="AN350" s="336"/>
      <c r="AO350" s="332"/>
      <c r="AP350" s="336"/>
      <c r="AQ350" s="336"/>
      <c r="AR350" s="336"/>
      <c r="AS350" s="333"/>
      <c r="AT350" s="333"/>
      <c r="AU350" s="333"/>
      <c r="AV350" s="333"/>
      <c r="AW350" s="337">
        <v>10708156285.040901</v>
      </c>
      <c r="AX350" s="338">
        <v>11993135039.24581</v>
      </c>
      <c r="AY350" s="339" t="s">
        <v>129</v>
      </c>
      <c r="AZ350" s="335" t="s">
        <v>922</v>
      </c>
      <c r="BA350" s="332" t="s">
        <v>923</v>
      </c>
      <c r="BB350" s="332"/>
      <c r="BC350" s="332"/>
      <c r="BD350" s="332"/>
      <c r="BE350" s="332"/>
      <c r="BF350" s="332"/>
      <c r="BG350" s="332"/>
      <c r="BH350" s="333"/>
      <c r="BI350" s="333"/>
      <c r="BJ350" s="340"/>
      <c r="BK350" s="28" t="s">
        <v>864</v>
      </c>
    </row>
    <row r="351" spans="1:64" ht="12.95" customHeight="1" x14ac:dyDescent="0.25">
      <c r="A351" s="349" t="s">
        <v>932</v>
      </c>
      <c r="B351" s="349"/>
      <c r="C351" s="4" t="s">
        <v>947</v>
      </c>
      <c r="D351" s="107"/>
      <c r="E351" s="107"/>
      <c r="F351" s="107" t="s">
        <v>933</v>
      </c>
      <c r="G351" s="107" t="s">
        <v>934</v>
      </c>
      <c r="H351" s="107" t="s">
        <v>935</v>
      </c>
      <c r="I351" s="107" t="s">
        <v>172</v>
      </c>
      <c r="J351" s="307" t="s">
        <v>173</v>
      </c>
      <c r="K351" s="307"/>
      <c r="L351" s="107">
        <v>100</v>
      </c>
      <c r="M351" s="346">
        <v>230000000</v>
      </c>
      <c r="N351" s="307" t="s">
        <v>123</v>
      </c>
      <c r="O351" s="307" t="s">
        <v>921</v>
      </c>
      <c r="P351" s="307" t="s">
        <v>125</v>
      </c>
      <c r="Q351" s="307" t="s">
        <v>122</v>
      </c>
      <c r="R351" s="107" t="s">
        <v>382</v>
      </c>
      <c r="S351" s="107"/>
      <c r="T351" s="307"/>
      <c r="U351" s="307" t="s">
        <v>695</v>
      </c>
      <c r="V351" s="307" t="s">
        <v>860</v>
      </c>
      <c r="W351" s="107">
        <v>0</v>
      </c>
      <c r="X351" s="350">
        <v>100</v>
      </c>
      <c r="Y351" s="107">
        <v>0</v>
      </c>
      <c r="Z351" s="107"/>
      <c r="AA351" s="307" t="s">
        <v>861</v>
      </c>
      <c r="AB351" s="107"/>
      <c r="AC351" s="351">
        <v>20791294200</v>
      </c>
      <c r="AD351" s="351">
        <f>AC351</f>
        <v>20791294200</v>
      </c>
      <c r="AE351" s="351">
        <f>AD351</f>
        <v>20791294200</v>
      </c>
      <c r="AF351" s="107"/>
      <c r="AG351" s="351">
        <v>20719905600</v>
      </c>
      <c r="AH351" s="351">
        <f>AG351</f>
        <v>20719905600</v>
      </c>
      <c r="AI351" s="351">
        <f>AH351</f>
        <v>20719905600</v>
      </c>
      <c r="AJ351" s="107"/>
      <c r="AK351" s="351">
        <v>20692411400</v>
      </c>
      <c r="AL351" s="351">
        <f>AK351</f>
        <v>20692411400</v>
      </c>
      <c r="AM351" s="351">
        <f>AL351</f>
        <v>20692411400</v>
      </c>
      <c r="AN351" s="107"/>
      <c r="AO351" s="351"/>
      <c r="AP351" s="351"/>
      <c r="AQ351" s="350"/>
      <c r="AR351" s="352"/>
      <c r="AS351" s="107"/>
      <c r="AT351" s="107"/>
      <c r="AU351" s="107"/>
      <c r="AV351" s="307"/>
      <c r="AW351" s="353">
        <v>0</v>
      </c>
      <c r="AX351" s="353">
        <v>0</v>
      </c>
      <c r="AY351" s="350">
        <v>120240021112</v>
      </c>
      <c r="AZ351" s="352" t="s">
        <v>936</v>
      </c>
      <c r="BA351" s="107" t="s">
        <v>937</v>
      </c>
      <c r="BB351" s="107"/>
      <c r="BC351" s="107"/>
      <c r="BD351" s="107"/>
      <c r="BE351" s="107"/>
      <c r="BF351" s="107"/>
      <c r="BG351" s="307"/>
      <c r="BH351" s="307"/>
    </row>
    <row r="352" spans="1:64" ht="12.95" customHeight="1" x14ac:dyDescent="0.25">
      <c r="A352" s="21" t="s">
        <v>932</v>
      </c>
      <c r="B352" s="21"/>
      <c r="C352" s="4" t="s">
        <v>950</v>
      </c>
      <c r="D352" s="4"/>
      <c r="E352" s="4"/>
      <c r="F352" s="4" t="s">
        <v>933</v>
      </c>
      <c r="G352" s="4" t="s">
        <v>934</v>
      </c>
      <c r="H352" s="4" t="s">
        <v>935</v>
      </c>
      <c r="I352" s="4" t="s">
        <v>172</v>
      </c>
      <c r="J352" s="1" t="s">
        <v>173</v>
      </c>
      <c r="K352" s="1"/>
      <c r="L352" s="4">
        <v>100</v>
      </c>
      <c r="M352" s="5">
        <v>230000000</v>
      </c>
      <c r="N352" s="1" t="s">
        <v>123</v>
      </c>
      <c r="O352" s="1" t="s">
        <v>921</v>
      </c>
      <c r="P352" s="1" t="s">
        <v>125</v>
      </c>
      <c r="Q352" s="1" t="s">
        <v>122</v>
      </c>
      <c r="R352" s="4" t="s">
        <v>382</v>
      </c>
      <c r="S352" s="4"/>
      <c r="T352" s="1"/>
      <c r="U352" s="1" t="s">
        <v>695</v>
      </c>
      <c r="V352" s="1" t="s">
        <v>860</v>
      </c>
      <c r="W352" s="4">
        <v>0</v>
      </c>
      <c r="X352" s="16">
        <v>100</v>
      </c>
      <c r="Y352" s="4">
        <v>0</v>
      </c>
      <c r="Z352" s="4"/>
      <c r="AA352" s="1" t="s">
        <v>861</v>
      </c>
      <c r="AB352" s="4"/>
      <c r="AC352" s="40"/>
      <c r="AD352" s="40"/>
      <c r="AE352" s="40"/>
      <c r="AF352" s="4"/>
      <c r="AG352" s="40">
        <v>20791294200</v>
      </c>
      <c r="AH352" s="40">
        <f>AG352</f>
        <v>20791294200</v>
      </c>
      <c r="AI352" s="40">
        <f>AH352</f>
        <v>20791294200</v>
      </c>
      <c r="AJ352" s="4"/>
      <c r="AK352" s="40">
        <v>20719905600</v>
      </c>
      <c r="AL352" s="40">
        <f>AK352</f>
        <v>20719905600</v>
      </c>
      <c r="AM352" s="40">
        <f>AL352</f>
        <v>20719905600</v>
      </c>
      <c r="AN352" s="4"/>
      <c r="AO352" s="40">
        <v>20692411400</v>
      </c>
      <c r="AP352" s="40">
        <f>AO352</f>
        <v>20692411400</v>
      </c>
      <c r="AQ352" s="40">
        <f>AP352</f>
        <v>20692411400</v>
      </c>
      <c r="AR352" s="365"/>
      <c r="AS352" s="4"/>
      <c r="AT352" s="4"/>
      <c r="AU352" s="4"/>
      <c r="AV352" s="1"/>
      <c r="AW352" s="366">
        <v>62203611200</v>
      </c>
      <c r="AX352" s="366">
        <v>62203611200</v>
      </c>
      <c r="AY352" s="16">
        <v>120240021112</v>
      </c>
      <c r="AZ352" s="365" t="s">
        <v>936</v>
      </c>
      <c r="BA352" s="4" t="s">
        <v>937</v>
      </c>
      <c r="BB352" s="4"/>
      <c r="BC352" s="4"/>
      <c r="BD352" s="4"/>
      <c r="BE352" s="4"/>
      <c r="BF352" s="4"/>
      <c r="BG352" s="1"/>
      <c r="BH352" s="1"/>
    </row>
    <row r="353" spans="1:63" ht="12.95" customHeight="1" x14ac:dyDescent="0.25">
      <c r="A353" s="349" t="s">
        <v>932</v>
      </c>
      <c r="B353" s="349"/>
      <c r="C353" s="4" t="s">
        <v>948</v>
      </c>
      <c r="D353" s="107"/>
      <c r="E353" s="107"/>
      <c r="F353" s="107" t="s">
        <v>933</v>
      </c>
      <c r="G353" s="107" t="s">
        <v>934</v>
      </c>
      <c r="H353" s="107" t="s">
        <v>935</v>
      </c>
      <c r="I353" s="107" t="s">
        <v>172</v>
      </c>
      <c r="J353" s="307" t="s">
        <v>173</v>
      </c>
      <c r="K353" s="307"/>
      <c r="L353" s="107">
        <v>100</v>
      </c>
      <c r="M353" s="346">
        <v>230000000</v>
      </c>
      <c r="N353" s="307" t="s">
        <v>123</v>
      </c>
      <c r="O353" s="307" t="s">
        <v>921</v>
      </c>
      <c r="P353" s="307" t="s">
        <v>125</v>
      </c>
      <c r="Q353" s="307" t="s">
        <v>122</v>
      </c>
      <c r="R353" s="107" t="s">
        <v>382</v>
      </c>
      <c r="S353" s="107"/>
      <c r="T353" s="307"/>
      <c r="U353" s="307" t="s">
        <v>695</v>
      </c>
      <c r="V353" s="307" t="s">
        <v>860</v>
      </c>
      <c r="W353" s="107">
        <v>0</v>
      </c>
      <c r="X353" s="350">
        <v>100</v>
      </c>
      <c r="Y353" s="107">
        <v>0</v>
      </c>
      <c r="Z353" s="107"/>
      <c r="AA353" s="307" t="s">
        <v>138</v>
      </c>
      <c r="AB353" s="107"/>
      <c r="AC353" s="351">
        <v>15540000.000000002</v>
      </c>
      <c r="AD353" s="351">
        <f t="shared" ref="AD353" si="234">AC353</f>
        <v>15540000.000000002</v>
      </c>
      <c r="AE353" s="351">
        <f>AD353*1.12</f>
        <v>17404800.000000004</v>
      </c>
      <c r="AF353" s="107"/>
      <c r="AG353" s="351">
        <v>15540000.000000002</v>
      </c>
      <c r="AH353" s="351">
        <f>AG353</f>
        <v>15540000.000000002</v>
      </c>
      <c r="AI353" s="351">
        <f>AH353*1.12</f>
        <v>17404800.000000004</v>
      </c>
      <c r="AJ353" s="107"/>
      <c r="AK353" s="351">
        <v>15540000.000000002</v>
      </c>
      <c r="AL353" s="351">
        <f t="shared" ref="AL353" si="235">AK353</f>
        <v>15540000.000000002</v>
      </c>
      <c r="AM353" s="351">
        <f>AL353*1.12</f>
        <v>17404800.000000004</v>
      </c>
      <c r="AN353" s="107"/>
      <c r="AO353" s="351"/>
      <c r="AP353" s="351"/>
      <c r="AQ353" s="350"/>
      <c r="AR353" s="352"/>
      <c r="AS353" s="107"/>
      <c r="AT353" s="107"/>
      <c r="AU353" s="107"/>
      <c r="AV353" s="307"/>
      <c r="AW353" s="353">
        <v>0</v>
      </c>
      <c r="AX353" s="353">
        <v>0</v>
      </c>
      <c r="AY353" s="350">
        <v>120240021112</v>
      </c>
      <c r="AZ353" s="352" t="s">
        <v>938</v>
      </c>
      <c r="BA353" s="107" t="s">
        <v>939</v>
      </c>
      <c r="BB353" s="107"/>
      <c r="BC353" s="107"/>
      <c r="BD353" s="107"/>
      <c r="BE353" s="107"/>
      <c r="BF353" s="107"/>
      <c r="BG353" s="307"/>
      <c r="BH353" s="307"/>
    </row>
    <row r="354" spans="1:63" ht="12.95" customHeight="1" x14ac:dyDescent="0.25">
      <c r="A354" s="21" t="s">
        <v>932</v>
      </c>
      <c r="B354" s="21"/>
      <c r="C354" s="4" t="s">
        <v>951</v>
      </c>
      <c r="D354" s="4"/>
      <c r="E354" s="4"/>
      <c r="F354" s="4" t="s">
        <v>933</v>
      </c>
      <c r="G354" s="4" t="s">
        <v>934</v>
      </c>
      <c r="H354" s="4" t="s">
        <v>935</v>
      </c>
      <c r="I354" s="4" t="s">
        <v>172</v>
      </c>
      <c r="J354" s="1" t="s">
        <v>173</v>
      </c>
      <c r="K354" s="1"/>
      <c r="L354" s="4">
        <v>100</v>
      </c>
      <c r="M354" s="5">
        <v>230000000</v>
      </c>
      <c r="N354" s="1" t="s">
        <v>123</v>
      </c>
      <c r="O354" s="1" t="s">
        <v>921</v>
      </c>
      <c r="P354" s="1" t="s">
        <v>125</v>
      </c>
      <c r="Q354" s="1" t="s">
        <v>122</v>
      </c>
      <c r="R354" s="4" t="s">
        <v>382</v>
      </c>
      <c r="S354" s="4"/>
      <c r="T354" s="1"/>
      <c r="U354" s="1" t="s">
        <v>695</v>
      </c>
      <c r="V354" s="1" t="s">
        <v>860</v>
      </c>
      <c r="W354" s="4">
        <v>0</v>
      </c>
      <c r="X354" s="16">
        <v>100</v>
      </c>
      <c r="Y354" s="4">
        <v>0</v>
      </c>
      <c r="Z354" s="4"/>
      <c r="AA354" s="1" t="s">
        <v>138</v>
      </c>
      <c r="AB354" s="4"/>
      <c r="AC354" s="40"/>
      <c r="AD354" s="40"/>
      <c r="AE354" s="40"/>
      <c r="AF354" s="4"/>
      <c r="AG354" s="40">
        <v>15540000.000000002</v>
      </c>
      <c r="AH354" s="40">
        <f t="shared" ref="AH354" si="236">AG354</f>
        <v>15540000.000000002</v>
      </c>
      <c r="AI354" s="40">
        <f>AH354*1.12</f>
        <v>17404800.000000004</v>
      </c>
      <c r="AJ354" s="4"/>
      <c r="AK354" s="40">
        <v>15540000.000000002</v>
      </c>
      <c r="AL354" s="40">
        <f>AK354</f>
        <v>15540000.000000002</v>
      </c>
      <c r="AM354" s="40">
        <f>AL354*1.12</f>
        <v>17404800.000000004</v>
      </c>
      <c r="AN354" s="4"/>
      <c r="AO354" s="40">
        <v>15540000.000000002</v>
      </c>
      <c r="AP354" s="40">
        <f t="shared" ref="AP354" si="237">AO354</f>
        <v>15540000.000000002</v>
      </c>
      <c r="AQ354" s="40">
        <f>AP354*1.12</f>
        <v>17404800.000000004</v>
      </c>
      <c r="AR354" s="365"/>
      <c r="AS354" s="4"/>
      <c r="AT354" s="4"/>
      <c r="AU354" s="4"/>
      <c r="AV354" s="1"/>
      <c r="AW354" s="366">
        <v>46620000.000000007</v>
      </c>
      <c r="AX354" s="366">
        <v>52214400.000000015</v>
      </c>
      <c r="AY354" s="16">
        <v>120240021112</v>
      </c>
      <c r="AZ354" s="365" t="s">
        <v>938</v>
      </c>
      <c r="BA354" s="4" t="s">
        <v>939</v>
      </c>
      <c r="BB354" s="4"/>
      <c r="BC354" s="4"/>
      <c r="BD354" s="4"/>
      <c r="BE354" s="4"/>
      <c r="BF354" s="4"/>
      <c r="BG354" s="1"/>
      <c r="BH354" s="1"/>
    </row>
    <row r="355" spans="1:63" s="364" customFormat="1" ht="12.95" customHeight="1" x14ac:dyDescent="0.2">
      <c r="A355" s="294" t="s">
        <v>150</v>
      </c>
      <c r="B355" s="354"/>
      <c r="C355" s="355" t="s">
        <v>943</v>
      </c>
      <c r="D355" s="243"/>
      <c r="E355" s="355"/>
      <c r="F355" s="356" t="s">
        <v>944</v>
      </c>
      <c r="G355" s="356" t="s">
        <v>945</v>
      </c>
      <c r="H355" s="356" t="s">
        <v>946</v>
      </c>
      <c r="I355" s="354" t="s">
        <v>172</v>
      </c>
      <c r="J355" s="354" t="s">
        <v>173</v>
      </c>
      <c r="K355" s="354"/>
      <c r="L355" s="109">
        <v>100</v>
      </c>
      <c r="M355" s="357">
        <v>230000000</v>
      </c>
      <c r="N355" s="357" t="s">
        <v>137</v>
      </c>
      <c r="O355" s="357" t="s">
        <v>921</v>
      </c>
      <c r="P355" s="357" t="s">
        <v>125</v>
      </c>
      <c r="Q355" s="357" t="s">
        <v>122</v>
      </c>
      <c r="R355" s="357" t="s">
        <v>174</v>
      </c>
      <c r="S355" s="354"/>
      <c r="T355" s="354"/>
      <c r="U355" s="354" t="s">
        <v>921</v>
      </c>
      <c r="V355" s="354" t="s">
        <v>127</v>
      </c>
      <c r="W355" s="358">
        <v>0</v>
      </c>
      <c r="X355" s="358">
        <v>100</v>
      </c>
      <c r="Y355" s="358">
        <v>0</v>
      </c>
      <c r="Z355" s="354"/>
      <c r="AA355" s="354" t="s">
        <v>138</v>
      </c>
      <c r="AB355" s="358">
        <v>1</v>
      </c>
      <c r="AC355" s="359">
        <v>58857325.310000002</v>
      </c>
      <c r="AD355" s="359">
        <f>AC355</f>
        <v>58857325.310000002</v>
      </c>
      <c r="AE355" s="359">
        <f>AD355*1.12</f>
        <v>65920204.347200006</v>
      </c>
      <c r="AF355" s="358">
        <v>1</v>
      </c>
      <c r="AG355" s="359">
        <v>235429301.25</v>
      </c>
      <c r="AH355" s="359">
        <f>AG355</f>
        <v>235429301.25</v>
      </c>
      <c r="AI355" s="359">
        <f>AH355*1.12</f>
        <v>263680817.40000004</v>
      </c>
      <c r="AJ355" s="358">
        <v>1</v>
      </c>
      <c r="AK355" s="359">
        <v>235429301.25</v>
      </c>
      <c r="AL355" s="359">
        <f>AK355</f>
        <v>235429301.25</v>
      </c>
      <c r="AM355" s="359">
        <f>AL355*1.12</f>
        <v>263680817.40000004</v>
      </c>
      <c r="AN355" s="360"/>
      <c r="AO355" s="361"/>
      <c r="AP355" s="361"/>
      <c r="AQ355" s="359"/>
      <c r="AR355" s="360"/>
      <c r="AS355" s="361"/>
      <c r="AT355" s="361"/>
      <c r="AU355" s="359"/>
      <c r="AV355" s="352"/>
      <c r="AW355" s="359">
        <f>AD355+AH355+AL355</f>
        <v>529715927.81</v>
      </c>
      <c r="AX355" s="359">
        <f>AW355*1.12</f>
        <v>593281839.14720011</v>
      </c>
      <c r="AY355" s="362" t="s">
        <v>129</v>
      </c>
      <c r="AZ355" s="352" t="s">
        <v>940</v>
      </c>
      <c r="BA355" s="352" t="s">
        <v>941</v>
      </c>
      <c r="BB355" s="354"/>
      <c r="BC355" s="354"/>
      <c r="BD355" s="357"/>
      <c r="BE355" s="354"/>
      <c r="BF355" s="363"/>
      <c r="BG355" s="294" t="s">
        <v>942</v>
      </c>
    </row>
    <row r="356" spans="1:63" s="384" customFormat="1" ht="12.95" customHeight="1" x14ac:dyDescent="0.25">
      <c r="A356" s="379" t="s">
        <v>361</v>
      </c>
      <c r="B356" s="380"/>
      <c r="C356" s="235" t="s">
        <v>953</v>
      </c>
      <c r="D356" s="380"/>
      <c r="E356" s="380"/>
      <c r="F356" s="379" t="s">
        <v>363</v>
      </c>
      <c r="G356" s="379" t="s">
        <v>364</v>
      </c>
      <c r="H356" s="379" t="s">
        <v>364</v>
      </c>
      <c r="I356" s="379" t="s">
        <v>120</v>
      </c>
      <c r="J356" s="379"/>
      <c r="K356" s="379"/>
      <c r="L356" s="381">
        <v>100</v>
      </c>
      <c r="M356" s="381" t="s">
        <v>197</v>
      </c>
      <c r="N356" s="379" t="s">
        <v>365</v>
      </c>
      <c r="O356" s="379" t="s">
        <v>921</v>
      </c>
      <c r="P356" s="379" t="s">
        <v>125</v>
      </c>
      <c r="Q356" s="379" t="s">
        <v>122</v>
      </c>
      <c r="R356" s="379" t="s">
        <v>382</v>
      </c>
      <c r="S356" s="379"/>
      <c r="T356" s="379" t="s">
        <v>127</v>
      </c>
      <c r="U356" s="379"/>
      <c r="V356" s="379"/>
      <c r="W356" s="381">
        <v>0</v>
      </c>
      <c r="X356" s="381">
        <v>90</v>
      </c>
      <c r="Y356" s="381">
        <v>10</v>
      </c>
      <c r="Z356" s="379"/>
      <c r="AA356" s="379" t="s">
        <v>138</v>
      </c>
      <c r="AB356" s="382"/>
      <c r="AC356" s="382"/>
      <c r="AD356" s="382"/>
      <c r="AE356" s="382"/>
      <c r="AF356" s="382"/>
      <c r="AG356" s="382"/>
      <c r="AH356" s="382">
        <f>906931.66264*1000</f>
        <v>906931662.63999999</v>
      </c>
      <c r="AI356" s="383">
        <f>AH356*1.12</f>
        <v>1015763462.1568</v>
      </c>
      <c r="AJ356" s="382"/>
      <c r="AK356" s="382">
        <f>943638.62497*1000</f>
        <v>943638624.97000003</v>
      </c>
      <c r="AL356" s="383">
        <f>AK356*1.12</f>
        <v>1056875259.9664001</v>
      </c>
      <c r="AM356" s="382"/>
      <c r="AN356" s="382"/>
      <c r="AO356" s="382"/>
      <c r="AP356" s="382"/>
      <c r="AQ356" s="382"/>
      <c r="AR356" s="382"/>
      <c r="AS356" s="382"/>
      <c r="AT356" s="382"/>
      <c r="AU356" s="382"/>
      <c r="AV356" s="382"/>
      <c r="AW356" s="382">
        <v>0</v>
      </c>
      <c r="AX356" s="382">
        <f>AW356*1.12</f>
        <v>0</v>
      </c>
      <c r="AY356" s="379" t="s">
        <v>203</v>
      </c>
      <c r="AZ356" s="379" t="s">
        <v>366</v>
      </c>
      <c r="BA356" s="379" t="s">
        <v>367</v>
      </c>
      <c r="BB356" s="380"/>
      <c r="BC356" s="380"/>
      <c r="BD356" s="380"/>
      <c r="BE356" s="380"/>
      <c r="BF356" s="380"/>
      <c r="BG356" s="380"/>
      <c r="BH356" s="380"/>
      <c r="BI356" s="380"/>
      <c r="BJ356" s="380"/>
      <c r="BK356" s="235"/>
    </row>
    <row r="357" spans="1:63" s="384" customFormat="1" ht="12.95" customHeight="1" x14ac:dyDescent="0.25">
      <c r="A357" s="385" t="s">
        <v>361</v>
      </c>
      <c r="B357" s="386"/>
      <c r="C357" s="387" t="s">
        <v>957</v>
      </c>
      <c r="D357" s="386"/>
      <c r="E357" s="386"/>
      <c r="F357" s="385" t="s">
        <v>363</v>
      </c>
      <c r="G357" s="385" t="s">
        <v>364</v>
      </c>
      <c r="H357" s="385" t="s">
        <v>364</v>
      </c>
      <c r="I357" s="385" t="s">
        <v>120</v>
      </c>
      <c r="J357" s="385"/>
      <c r="K357" s="385"/>
      <c r="L357" s="388">
        <v>100</v>
      </c>
      <c r="M357" s="388" t="s">
        <v>197</v>
      </c>
      <c r="N357" s="385" t="s">
        <v>365</v>
      </c>
      <c r="O357" s="389" t="s">
        <v>955</v>
      </c>
      <c r="P357" s="385" t="s">
        <v>125</v>
      </c>
      <c r="Q357" s="385" t="s">
        <v>122</v>
      </c>
      <c r="R357" s="385" t="s">
        <v>382</v>
      </c>
      <c r="S357" s="385"/>
      <c r="T357" s="385" t="s">
        <v>127</v>
      </c>
      <c r="U357" s="385"/>
      <c r="V357" s="385"/>
      <c r="W357" s="388">
        <v>0</v>
      </c>
      <c r="X357" s="388">
        <v>90</v>
      </c>
      <c r="Y357" s="388">
        <v>10</v>
      </c>
      <c r="Z357" s="385"/>
      <c r="AA357" s="385" t="s">
        <v>138</v>
      </c>
      <c r="AB357" s="390"/>
      <c r="AC357" s="390"/>
      <c r="AD357" s="390"/>
      <c r="AE357" s="390"/>
      <c r="AF357" s="390"/>
      <c r="AG357" s="390"/>
      <c r="AH357" s="390">
        <f>906931.66264*1000</f>
        <v>906931662.63999999</v>
      </c>
      <c r="AI357" s="391">
        <f>AH357*1.12</f>
        <v>1015763462.1568</v>
      </c>
      <c r="AJ357" s="390"/>
      <c r="AK357" s="390">
        <f>943638.62497*1000</f>
        <v>943638624.97000003</v>
      </c>
      <c r="AL357" s="391">
        <f>AK357*1.12</f>
        <v>1056875259.9664001</v>
      </c>
      <c r="AM357" s="390"/>
      <c r="AN357" s="390"/>
      <c r="AO357" s="390"/>
      <c r="AP357" s="390"/>
      <c r="AQ357" s="390"/>
      <c r="AR357" s="390"/>
      <c r="AS357" s="390"/>
      <c r="AT357" s="390"/>
      <c r="AU357" s="390"/>
      <c r="AV357" s="390"/>
      <c r="AW357" s="390">
        <f>AH357+AK357</f>
        <v>1850570287.6100001</v>
      </c>
      <c r="AX357" s="390">
        <f>AW357*1.12</f>
        <v>2072638722.1232004</v>
      </c>
      <c r="AY357" s="385" t="s">
        <v>203</v>
      </c>
      <c r="AZ357" s="385" t="s">
        <v>366</v>
      </c>
      <c r="BA357" s="385" t="s">
        <v>367</v>
      </c>
      <c r="BB357" s="386"/>
      <c r="BC357" s="386"/>
      <c r="BD357" s="386"/>
      <c r="BE357" s="386"/>
      <c r="BF357" s="386"/>
      <c r="BG357" s="386"/>
      <c r="BH357" s="386"/>
      <c r="BI357" s="386"/>
      <c r="BJ357" s="386"/>
      <c r="BK357" s="387"/>
    </row>
    <row r="358" spans="1:63" ht="12.95" customHeight="1" x14ac:dyDescent="0.25">
      <c r="A358" s="139"/>
      <c r="B358" s="135"/>
      <c r="C358" s="135"/>
      <c r="D358" s="135"/>
      <c r="E358" s="215" t="s">
        <v>370</v>
      </c>
      <c r="F358" s="135"/>
      <c r="G358" s="135"/>
      <c r="H358" s="135"/>
      <c r="I358" s="135"/>
      <c r="J358" s="135"/>
      <c r="K358" s="135"/>
      <c r="L358" s="135"/>
      <c r="M358" s="135"/>
      <c r="N358" s="135"/>
      <c r="O358" s="135"/>
      <c r="P358" s="135"/>
      <c r="Q358" s="135"/>
      <c r="R358" s="135"/>
      <c r="S358" s="135"/>
      <c r="T358" s="135"/>
      <c r="U358" s="135"/>
      <c r="V358" s="135"/>
      <c r="W358" s="135"/>
      <c r="X358" s="135"/>
      <c r="Y358" s="135"/>
      <c r="Z358" s="135"/>
      <c r="AA358" s="135"/>
      <c r="AB358" s="135"/>
      <c r="AC358" s="140"/>
      <c r="AD358" s="140"/>
      <c r="AE358" s="140"/>
      <c r="AF358" s="140"/>
      <c r="AG358" s="140"/>
      <c r="AH358" s="140"/>
      <c r="AI358" s="140"/>
      <c r="AJ358" s="140"/>
      <c r="AK358" s="140"/>
      <c r="AL358" s="140"/>
      <c r="AM358" s="140"/>
      <c r="AN358" s="140"/>
      <c r="AO358" s="140"/>
      <c r="AP358" s="140"/>
      <c r="AQ358" s="140"/>
      <c r="AR358" s="140"/>
      <c r="AS358" s="140"/>
      <c r="AT358" s="140"/>
      <c r="AU358" s="140"/>
      <c r="AV358" s="136"/>
      <c r="AW358" s="125">
        <f>SUM(AW211:AW357)</f>
        <v>146958798398.17123</v>
      </c>
      <c r="AX358" s="125">
        <f>SUM(AX211:AX356)</f>
        <v>152986809669.56216</v>
      </c>
      <c r="AY358" s="135"/>
      <c r="AZ358" s="135"/>
      <c r="BA358" s="135"/>
      <c r="BB358" s="135"/>
      <c r="BC358" s="135"/>
      <c r="BD358" s="135"/>
      <c r="BE358" s="135"/>
      <c r="BF358" s="135"/>
      <c r="BG358" s="135"/>
      <c r="BH358" s="135"/>
      <c r="BI358" s="135"/>
      <c r="BJ358" s="141"/>
      <c r="BK358" s="141"/>
    </row>
    <row r="359" spans="1:63" ht="12.95" customHeight="1" thickBot="1" x14ac:dyDescent="0.3">
      <c r="A359" s="144"/>
      <c r="B359" s="145"/>
      <c r="C359" s="145"/>
      <c r="D359" s="145"/>
      <c r="E359" s="218" t="s">
        <v>371</v>
      </c>
      <c r="F359" s="145"/>
      <c r="G359" s="145"/>
      <c r="H359" s="145"/>
      <c r="I359" s="145"/>
      <c r="J359" s="145"/>
      <c r="K359" s="145"/>
      <c r="L359" s="145"/>
      <c r="M359" s="145"/>
      <c r="N359" s="145"/>
      <c r="O359" s="145"/>
      <c r="P359" s="145"/>
      <c r="Q359" s="145"/>
      <c r="R359" s="145"/>
      <c r="S359" s="145"/>
      <c r="T359" s="145"/>
      <c r="U359" s="145"/>
      <c r="V359" s="145"/>
      <c r="W359" s="145"/>
      <c r="X359" s="145"/>
      <c r="Y359" s="145"/>
      <c r="Z359" s="145"/>
      <c r="AA359" s="145"/>
      <c r="AB359" s="145"/>
      <c r="AC359" s="146"/>
      <c r="AD359" s="146"/>
      <c r="AE359" s="146"/>
      <c r="AF359" s="146"/>
      <c r="AG359" s="146"/>
      <c r="AH359" s="146"/>
      <c r="AI359" s="146"/>
      <c r="AJ359" s="146"/>
      <c r="AK359" s="146"/>
      <c r="AL359" s="146"/>
      <c r="AM359" s="146"/>
      <c r="AN359" s="146"/>
      <c r="AO359" s="146"/>
      <c r="AP359" s="146"/>
      <c r="AQ359" s="146"/>
      <c r="AR359" s="146"/>
      <c r="AS359" s="146"/>
      <c r="AT359" s="146"/>
      <c r="AU359" s="146"/>
      <c r="AV359" s="147"/>
      <c r="AW359" s="129">
        <f>AW162+AW209+AW358</f>
        <v>166615281105.35852</v>
      </c>
      <c r="AX359" s="129">
        <f>AX162+AX209+AX358</f>
        <v>175002070301.61194</v>
      </c>
      <c r="AY359" s="135"/>
      <c r="AZ359" s="135"/>
      <c r="BA359" s="135"/>
      <c r="BB359" s="135"/>
      <c r="BC359" s="135"/>
      <c r="BD359" s="135"/>
      <c r="BE359" s="135"/>
      <c r="BF359" s="135"/>
      <c r="BG359" s="135"/>
      <c r="BH359" s="135"/>
      <c r="BI359" s="135"/>
      <c r="BJ359" s="141"/>
      <c r="BK359" s="141"/>
    </row>
  </sheetData>
  <protectedRanges>
    <protectedRange sqref="G175" name="Диапазон3_27_1_2_1_1_1_24_1_1_1" securityDescriptor="O:WDG:WDD:(A;;CC;;;S-1-5-21-1281035640-548247933-376692995-11259)(A;;CC;;;S-1-5-21-1281035640-548247933-376692995-11258)(A;;CC;;;S-1-5-21-1281035640-548247933-376692995-5864)"/>
    <protectedRange sqref="H175" name="Диапазон3_27_1_2_2_1_1_24_1_1_1" securityDescriptor="O:WDG:WDD:(A;;CC;;;S-1-5-21-1281035640-548247933-376692995-11259)(A;;CC;;;S-1-5-21-1281035640-548247933-376692995-11258)(A;;CC;;;S-1-5-21-1281035640-548247933-376692995-5864)"/>
    <protectedRange sqref="I263" name="Диапазон3_74_5_1_5_2_1_1_1_1_1_2" securityDescriptor="O:WDG:WDD:(A;;CC;;;S-1-5-21-1281035640-548247933-376692995-11259)(A;;CC;;;S-1-5-21-1281035640-548247933-376692995-11258)(A;;CC;;;S-1-5-21-1281035640-548247933-376692995-5864)"/>
    <protectedRange sqref="I264" name="Диапазон3_74_5_1_5_2_1_1_1_1_1_2_4_1" securityDescriptor="O:WDG:WDD:(A;;CC;;;S-1-5-21-1281035640-548247933-376692995-11259)(A;;CC;;;S-1-5-21-1281035640-548247933-376692995-11258)(A;;CC;;;S-1-5-21-1281035640-548247933-376692995-5864)"/>
    <protectedRange sqref="J233" name="Диапазон3_74_5_1_5_2_1_1_1_1_1_2_5_1_1_1" securityDescriptor="O:WDG:WDD:(A;;CC;;;S-1-5-21-1281035640-548247933-376692995-11259)(A;;CC;;;S-1-5-21-1281035640-548247933-376692995-11258)(A;;CC;;;S-1-5-21-1281035640-548247933-376692995-5864)"/>
    <protectedRange sqref="K267" name="Диапазон3_74_5_1_5_2_1_1_1_1_1_2_5_2_1_1_1" securityDescriptor="O:WDG:WDD:(A;;CC;;;S-1-5-21-1281035640-548247933-376692995-11259)(A;;CC;;;S-1-5-21-1281035640-548247933-376692995-11258)(A;;CC;;;S-1-5-21-1281035640-548247933-376692995-5864)"/>
    <protectedRange sqref="K271" name="Диапазон3_74_5_1_5_2_1_1_1_1_1_2_5_2_1_2_1" securityDescriptor="O:WDG:WDD:(A;;CC;;;S-1-5-21-1281035640-548247933-376692995-11259)(A;;CC;;;S-1-5-21-1281035640-548247933-376692995-11258)(A;;CC;;;S-1-5-21-1281035640-548247933-376692995-5864)"/>
    <protectedRange sqref="K275" name="Диапазон3_74_5_1_5_2_1_1_1_1_1_2_5_2_1_3_1" securityDescriptor="O:WDG:WDD:(A;;CC;;;S-1-5-21-1281035640-548247933-376692995-11259)(A;;CC;;;S-1-5-21-1281035640-548247933-376692995-11258)(A;;CC;;;S-1-5-21-1281035640-548247933-376692995-5864)"/>
    <protectedRange sqref="K279" name="Диапазон3_74_5_1_5_2_1_1_1_1_1_2_5_2_1_4_1" securityDescriptor="O:WDG:WDD:(A;;CC;;;S-1-5-21-1281035640-548247933-376692995-11259)(A;;CC;;;S-1-5-21-1281035640-548247933-376692995-11258)(A;;CC;;;S-1-5-21-1281035640-548247933-376692995-5864)"/>
    <protectedRange sqref="G279" name="Диапазон3_27_1_2_1_1_1_89_1_1_1" securityDescriptor="O:WDG:WDD:(A;;CC;;;S-1-5-21-1281035640-548247933-376692995-11259)(A;;CC;;;S-1-5-21-1281035640-548247933-376692995-11258)(A;;CC;;;S-1-5-21-1281035640-548247933-376692995-5864)"/>
    <protectedRange sqref="H279" name="Диапазон3_27_1_2_2_1_1_89_1_1_1" securityDescriptor="O:WDG:WDD:(A;;CC;;;S-1-5-21-1281035640-548247933-376692995-11259)(A;;CC;;;S-1-5-21-1281035640-548247933-376692995-11258)(A;;CC;;;S-1-5-21-1281035640-548247933-376692995-5864)"/>
    <protectedRange sqref="J234" name="Диапазон3_74_5_1_5_2_1_1_1_1_1_2_5_1_1_1_1_1" securityDescriptor="O:WDG:WDD:(A;;CC;;;S-1-5-21-1281035640-548247933-376692995-11259)(A;;CC;;;S-1-5-21-1281035640-548247933-376692995-11258)(A;;CC;;;S-1-5-21-1281035640-548247933-376692995-5864)"/>
    <protectedRange sqref="K282" name="Диапазон3_74_5_1_5_2_1_1_1_1_1_2_5_2_1_4_1_1" securityDescriptor="O:WDG:WDD:(A;;CC;;;S-1-5-21-1281035640-548247933-376692995-11259)(A;;CC;;;S-1-5-21-1281035640-548247933-376692995-11258)(A;;CC;;;S-1-5-21-1281035640-548247933-376692995-5864)"/>
    <protectedRange sqref="G282" name="Диапазон3_27_1_2_1_1_1_89_1_1_1_1" securityDescriptor="O:WDG:WDD:(A;;CC;;;S-1-5-21-1281035640-548247933-376692995-11259)(A;;CC;;;S-1-5-21-1281035640-548247933-376692995-11258)(A;;CC;;;S-1-5-21-1281035640-548247933-376692995-5864)"/>
    <protectedRange sqref="H282" name="Диапазон3_27_1_2_2_1_1_89_1_1_1_1" securityDescriptor="O:WDG:WDD:(A;;CC;;;S-1-5-21-1281035640-548247933-376692995-11259)(A;;CC;;;S-1-5-21-1281035640-548247933-376692995-11258)(A;;CC;;;S-1-5-21-1281035640-548247933-376692995-5864)"/>
    <protectedRange sqref="G177 G182 G185 G188" name="Диапазон3_27_1_2_1_1_1_24_1_1_1_1" securityDescriptor="O:WDG:WDD:(A;;CC;;;S-1-5-21-1281035640-548247933-376692995-11259)(A;;CC;;;S-1-5-21-1281035640-548247933-376692995-11258)(A;;CC;;;S-1-5-21-1281035640-548247933-376692995-5864)"/>
    <protectedRange sqref="H177 H182 H185 H188" name="Диапазон3_27_1_2_2_1_1_24_1_1_1_1" securityDescriptor="O:WDG:WDD:(A;;CC;;;S-1-5-21-1281035640-548247933-376692995-11259)(A;;CC;;;S-1-5-21-1281035640-548247933-376692995-11258)(A;;CC;;;S-1-5-21-1281035640-548247933-376692995-5864)"/>
    <protectedRange sqref="K276" name="Диапазон3_74_5_1_5_2_1_1_1_1_1_2_5_2_1_3_1_1" securityDescriptor="O:WDG:WDD:(A;;CC;;;S-1-5-21-1281035640-548247933-376692995-11259)(A;;CC;;;S-1-5-21-1281035640-548247933-376692995-11258)(A;;CC;;;S-1-5-21-1281035640-548247933-376692995-5864)"/>
    <protectedRange sqref="K272" name="Диапазон3_74_5_1_5_2_1_1_1_1_1_2_5_2_1_2_1_1" securityDescriptor="O:WDG:WDD:(A;;CC;;;S-1-5-21-1281035640-548247933-376692995-11259)(A;;CC;;;S-1-5-21-1281035640-548247933-376692995-11258)(A;;CC;;;S-1-5-21-1281035640-548247933-376692995-5864)"/>
    <protectedRange sqref="J235" name="Диапазон3_74_5_1_5_2_1_1_1_1_1_2_5_1_1_1_1_1_1" securityDescriptor="O:WDG:WDD:(A;;CC;;;S-1-5-21-1281035640-548247933-376692995-11259)(A;;CC;;;S-1-5-21-1281035640-548247933-376692995-11258)(A;;CC;;;S-1-5-21-1281035640-548247933-376692995-5864)"/>
    <protectedRange sqref="J297:J299" name="Диапазон3_74_5_1_5_2_1_1_1_1_1_2_5_1_1_1_1_1_1_1" securityDescriptor="O:WDG:WDD:(A;;CC;;;S-1-5-21-1281035640-548247933-376692995-11259)(A;;CC;;;S-1-5-21-1281035640-548247933-376692995-11258)(A;;CC;;;S-1-5-21-1281035640-548247933-376692995-5864)"/>
    <protectedRange sqref="K273" name="Диапазон3_74_5_1_5_2_1_1_1_1_1_2_5_2_1_2_1_1_1" securityDescriptor="O:WDG:WDD:(A;;CC;;;S-1-5-21-1281035640-548247933-376692995-11259)(A;;CC;;;S-1-5-21-1281035640-548247933-376692995-11258)(A;;CC;;;S-1-5-21-1281035640-548247933-376692995-5864)"/>
    <protectedRange sqref="G178" name="Диапазон3_27_1_2_1_1_1_24_1_1_1_1_1" securityDescriptor="O:WDG:WDD:(A;;CC;;;S-1-5-21-1281035640-548247933-376692995-11259)(A;;CC;;;S-1-5-21-1281035640-548247933-376692995-11258)(A;;CC;;;S-1-5-21-1281035640-548247933-376692995-5864)"/>
    <protectedRange sqref="H178" name="Диапазон3_27_1_2_2_1_1_24_1_1_1_1_1" securityDescriptor="O:WDG:WDD:(A;;CC;;;S-1-5-21-1281035640-548247933-376692995-11259)(A;;CC;;;S-1-5-21-1281035640-548247933-376692995-11258)(A;;CC;;;S-1-5-21-1281035640-548247933-376692995-5864)"/>
    <protectedRange sqref="G183" name="Диапазон3_27_1_2_1_1_1_24_1_1_1_1_2" securityDescriptor="O:WDG:WDD:(A;;CC;;;S-1-5-21-1281035640-548247933-376692995-11259)(A;;CC;;;S-1-5-21-1281035640-548247933-376692995-11258)(A;;CC;;;S-1-5-21-1281035640-548247933-376692995-5864)"/>
    <protectedRange sqref="H183" name="Диапазон3_27_1_2_2_1_1_24_1_1_1_1_2" securityDescriptor="O:WDG:WDD:(A;;CC;;;S-1-5-21-1281035640-548247933-376692995-11259)(A;;CC;;;S-1-5-21-1281035640-548247933-376692995-11258)(A;;CC;;;S-1-5-21-1281035640-548247933-376692995-5864)"/>
    <protectedRange sqref="G186" name="Диапазон3_27_1_2_1_1_1_24_1_1_1_1_3" securityDescriptor="O:WDG:WDD:(A;;CC;;;S-1-5-21-1281035640-548247933-376692995-11259)(A;;CC;;;S-1-5-21-1281035640-548247933-376692995-11258)(A;;CC;;;S-1-5-21-1281035640-548247933-376692995-5864)"/>
    <protectedRange sqref="H186" name="Диапазон3_27_1_2_2_1_1_24_1_1_1_1_3" securityDescriptor="O:WDG:WDD:(A;;CC;;;S-1-5-21-1281035640-548247933-376692995-11259)(A;;CC;;;S-1-5-21-1281035640-548247933-376692995-11258)(A;;CC;;;S-1-5-21-1281035640-548247933-376692995-5864)"/>
    <protectedRange sqref="G189" name="Диапазон3_27_1_2_1_1_1_24_1_1_1_1_4" securityDescriptor="O:WDG:WDD:(A;;CC;;;S-1-5-21-1281035640-548247933-376692995-11259)(A;;CC;;;S-1-5-21-1281035640-548247933-376692995-11258)(A;;CC;;;S-1-5-21-1281035640-548247933-376692995-5864)"/>
    <protectedRange sqref="H189" name="Диапазон3_27_1_2_2_1_1_24_1_1_1_1_4" securityDescriptor="O:WDG:WDD:(A;;CC;;;S-1-5-21-1281035640-548247933-376692995-11259)(A;;CC;;;S-1-5-21-1281035640-548247933-376692995-11258)(A;;CC;;;S-1-5-21-1281035640-548247933-376692995-5864)"/>
    <protectedRange sqref="G191" name="Диапазон3_27_1_2_1_1_1_24_1_1_1_2" securityDescriptor="O:WDG:WDD:(A;;CC;;;S-1-5-21-1281035640-548247933-376692995-11259)(A;;CC;;;S-1-5-21-1281035640-548247933-376692995-11258)(A;;CC;;;S-1-5-21-1281035640-548247933-376692995-5864)"/>
    <protectedRange sqref="H191" name="Диапазон3_27_1_2_2_1_1_24_1_1_1_2" securityDescriptor="O:WDG:WDD:(A;;CC;;;S-1-5-21-1281035640-548247933-376692995-11259)(A;;CC;;;S-1-5-21-1281035640-548247933-376692995-11258)(A;;CC;;;S-1-5-21-1281035640-548247933-376692995-5864)"/>
    <protectedRange sqref="K277" name="Диапазон3_74_5_1_5_2_1_1_1_1_1_2_5_2_1_3_1_1_1" securityDescriptor="O:WDG:WDD:(A;;CC;;;S-1-5-21-1281035640-548247933-376692995-11259)(A;;CC;;;S-1-5-21-1281035640-548247933-376692995-11258)(A;;CC;;;S-1-5-21-1281035640-548247933-376692995-5864)"/>
    <protectedRange sqref="J317" name="Диапазон3_74_5_1_5_2_1_1_1_1_1_2_5_1_1_1_1_1_1_2" securityDescriptor="O:WDG:WDD:(A;;CC;;;S-1-5-21-1281035640-548247933-376692995-11259)(A;;CC;;;S-1-5-21-1281035640-548247933-376692995-11258)(A;;CC;;;S-1-5-21-1281035640-548247933-376692995-5864)"/>
    <protectedRange sqref="K313:K316" name="Диапазон3_74_5_1_5_2_1_1_1_1_1_2_5_2_1_2_1_1_1_1" securityDescriptor="O:WDG:WDD:(A;;CC;;;S-1-5-21-1281035640-548247933-376692995-11259)(A;;CC;;;S-1-5-21-1281035640-548247933-376692995-11258)(A;;CC;;;S-1-5-21-1281035640-548247933-376692995-5864)"/>
    <protectedRange sqref="G179" name="Диапазон3_27_1_2_1_1_1_24_1_1_1_1_1_1" securityDescriptor="O:WDG:WDD:(A;;CC;;;S-1-5-21-1281035640-548247933-376692995-11259)(A;;CC;;;S-1-5-21-1281035640-548247933-376692995-11258)(A;;CC;;;S-1-5-21-1281035640-548247933-376692995-5864)"/>
    <protectedRange sqref="H179" name="Диапазон3_27_1_2_2_1_1_24_1_1_1_1_1_1" securityDescriptor="O:WDG:WDD:(A;;CC;;;S-1-5-21-1281035640-548247933-376692995-11259)(A;;CC;;;S-1-5-21-1281035640-548247933-376692995-11258)(A;;CC;;;S-1-5-21-1281035640-548247933-376692995-5864)"/>
    <protectedRange sqref="G184" name="Диапазон3_27_1_2_1_1_1_24_1_1_1_1_2_1" securityDescriptor="O:WDG:WDD:(A;;CC;;;S-1-5-21-1281035640-548247933-376692995-11259)(A;;CC;;;S-1-5-21-1281035640-548247933-376692995-11258)(A;;CC;;;S-1-5-21-1281035640-548247933-376692995-5864)"/>
    <protectedRange sqref="H184" name="Диапазон3_27_1_2_2_1_1_24_1_1_1_1_2_1" securityDescriptor="O:WDG:WDD:(A;;CC;;;S-1-5-21-1281035640-548247933-376692995-11259)(A;;CC;;;S-1-5-21-1281035640-548247933-376692995-11258)(A;;CC;;;S-1-5-21-1281035640-548247933-376692995-5864)"/>
    <protectedRange sqref="G187" name="Диапазон3_27_1_2_1_1_1_24_1_1_1_1_3_1" securityDescriptor="O:WDG:WDD:(A;;CC;;;S-1-5-21-1281035640-548247933-376692995-11259)(A;;CC;;;S-1-5-21-1281035640-548247933-376692995-11258)(A;;CC;;;S-1-5-21-1281035640-548247933-376692995-5864)"/>
    <protectedRange sqref="H187" name="Диапазон3_27_1_2_2_1_1_24_1_1_1_1_3_1" securityDescriptor="O:WDG:WDD:(A;;CC;;;S-1-5-21-1281035640-548247933-376692995-11259)(A;;CC;;;S-1-5-21-1281035640-548247933-376692995-11258)(A;;CC;;;S-1-5-21-1281035640-548247933-376692995-5864)"/>
    <protectedRange sqref="G200" name="Диапазон3_27_1_2_1_1_1_24_1_1_1_3" securityDescriptor="O:WDG:WDD:(A;;CC;;;S-1-5-21-1281035640-548247933-376692995-11259)(A;;CC;;;S-1-5-21-1281035640-548247933-376692995-11258)(A;;CC;;;S-1-5-21-1281035640-548247933-376692995-5864)"/>
    <protectedRange sqref="H200" name="Диапазон3_27_1_2_2_1_1_24_1_1_1_3" securityDescriptor="O:WDG:WDD:(A;;CC;;;S-1-5-21-1281035640-548247933-376692995-11259)(A;;CC;;;S-1-5-21-1281035640-548247933-376692995-11258)(A;;CC;;;S-1-5-21-1281035640-548247933-376692995-5864)"/>
    <protectedRange sqref="K319 K323 K327 K331" name="Диапазон3_74_5_1_5_2_1_1_1_1_1_2_5_2_1_2_1_1_1_2" securityDescriptor="O:WDG:WDD:(A;;CC;;;S-1-5-21-1281035640-548247933-376692995-11259)(A;;CC;;;S-1-5-21-1281035640-548247933-376692995-11258)(A;;CC;;;S-1-5-21-1281035640-548247933-376692995-5864)"/>
    <protectedRange sqref="G190" name="Диапазон3_27_1_2_1_1_1_24_1_1_1_1_4_1" securityDescriptor="O:WDG:WDD:(A;;CC;;;S-1-5-21-1281035640-548247933-376692995-11259)(A;;CC;;;S-1-5-21-1281035640-548247933-376692995-11258)(A;;CC;;;S-1-5-21-1281035640-548247933-376692995-5864)"/>
    <protectedRange sqref="H190" name="Диапазон3_27_1_2_2_1_1_24_1_1_1_1_4_1" securityDescriptor="O:WDG:WDD:(A;;CC;;;S-1-5-21-1281035640-548247933-376692995-11259)(A;;CC;;;S-1-5-21-1281035640-548247933-376692995-11258)(A;;CC;;;S-1-5-21-1281035640-548247933-376692995-5864)"/>
    <protectedRange sqref="G201" name="Диапазон3_27_1_2_1_1_1_24_1_1_1_3_1" securityDescriptor="O:WDG:WDD:(A;;CC;;;S-1-5-21-1281035640-548247933-376692995-11259)(A;;CC;;;S-1-5-21-1281035640-548247933-376692995-11258)(A;;CC;;;S-1-5-21-1281035640-548247933-376692995-5864)"/>
    <protectedRange sqref="H201" name="Диапазон3_27_1_2_2_1_1_24_1_1_1_3_1" securityDescriptor="O:WDG:WDD:(A;;CC;;;S-1-5-21-1281035640-548247933-376692995-11259)(A;;CC;;;S-1-5-21-1281035640-548247933-376692995-11258)(A;;CC;;;S-1-5-21-1281035640-548247933-376692995-5864)"/>
    <protectedRange sqref="K268" name="Диапазон3_74_5_1_5_2_1_1_1_1_1_2_5_2_1_1_1_1" securityDescriptor="O:WDG:WDD:(A;;CC;;;S-1-5-21-1281035640-548247933-376692995-11259)(A;;CC;;;S-1-5-21-1281035640-548247933-376692995-11258)(A;;CC;;;S-1-5-21-1281035640-548247933-376692995-5864)"/>
    <protectedRange sqref="I335" name="Диапазон3_74_5_1_5_2_1_1_1_1_1_2_5_2_1_2_1_1_1_3" securityDescriptor="O:WDG:WDD:(A;;CC;;;S-1-5-21-1281035640-548247933-376692995-11259)(A;;CC;;;S-1-5-21-1281035640-548247933-376692995-11258)(A;;CC;;;S-1-5-21-1281035640-548247933-376692995-5864)"/>
    <protectedRange sqref="G180:G181" name="Диапазон3_27_1_2_1_1_1_24_1_1_1_1_1_1_1" securityDescriptor="O:WDG:WDD:(A;;CC;;;S-1-5-21-1281035640-548247933-376692995-11259)(A;;CC;;;S-1-5-21-1281035640-548247933-376692995-11258)(A;;CC;;;S-1-5-21-1281035640-548247933-376692995-5864)"/>
    <protectedRange sqref="H180:H181" name="Диапазон3_27_1_2_2_1_1_24_1_1_1_1_1_1_1" securityDescriptor="O:WDG:WDD:(A;;CC;;;S-1-5-21-1281035640-548247933-376692995-11259)(A;;CC;;;S-1-5-21-1281035640-548247933-376692995-11258)(A;;CC;;;S-1-5-21-1281035640-548247933-376692995-5864)"/>
    <protectedRange sqref="K320" name="Диапазон3_74_5_1_5_2_1_1_1_1_1_2_5_2_1_2_1_1_1_2_1" securityDescriptor="O:WDG:WDD:(A;;CC;;;S-1-5-21-1281035640-548247933-376692995-11259)(A;;CC;;;S-1-5-21-1281035640-548247933-376692995-11258)(A;;CC;;;S-1-5-21-1281035640-548247933-376692995-5864)"/>
    <protectedRange sqref="K324" name="Диапазон3_74_5_1_5_2_1_1_1_1_1_2_5_2_1_2_1_1_1_2_1_1" securityDescriptor="O:WDG:WDD:(A;;CC;;;S-1-5-21-1281035640-548247933-376692995-11259)(A;;CC;;;S-1-5-21-1281035640-548247933-376692995-11258)(A;;CC;;;S-1-5-21-1281035640-548247933-376692995-5864)"/>
    <protectedRange sqref="K328" name="Диапазон3_74_5_1_5_2_1_1_1_1_1_2_5_2_1_2_1_1_1_2_1_2" securityDescriptor="O:WDG:WDD:(A;;CC;;;S-1-5-21-1281035640-548247933-376692995-11259)(A;;CC;;;S-1-5-21-1281035640-548247933-376692995-11258)(A;;CC;;;S-1-5-21-1281035640-548247933-376692995-5864)"/>
    <protectedRange sqref="K332" name="Диапазон3_74_5_1_5_2_1_1_1_1_1_2_5_2_1_2_1_1_1_2_1_3" securityDescriptor="O:WDG:WDD:(A;;CC;;;S-1-5-21-1281035640-548247933-376692995-11259)(A;;CC;;;S-1-5-21-1281035640-548247933-376692995-11258)(A;;CC;;;S-1-5-21-1281035640-548247933-376692995-5864)"/>
    <protectedRange sqref="G202" name="Диапазон3_27_1_2_1_1_1_24_1_1_1_1_1_1_2" securityDescriptor="O:WDG:WDD:(A;;CC;;;S-1-5-21-1281035640-548247933-376692995-11259)(A;;CC;;;S-1-5-21-1281035640-548247933-376692995-11258)(A;;CC;;;S-1-5-21-1281035640-548247933-376692995-5864)"/>
    <protectedRange sqref="H202" name="Диапазон3_27_1_2_2_1_1_24_1_1_1_1_1_1_2" securityDescriptor="O:WDG:WDD:(A;;CC;;;S-1-5-21-1281035640-548247933-376692995-11259)(A;;CC;;;S-1-5-21-1281035640-548247933-376692995-11258)(A;;CC;;;S-1-5-21-1281035640-548247933-376692995-5864)"/>
    <protectedRange sqref="G205" name="Диапазон3_27_1_2_1_1_1_24_1_1" securityDescriptor="O:WDG:WDD:(A;;CC;;;S-1-5-21-1281035640-548247933-376692995-11259)(A;;CC;;;S-1-5-21-1281035640-548247933-376692995-11258)(A;;CC;;;S-1-5-21-1281035640-548247933-376692995-5864)"/>
    <protectedRange sqref="H205" name="Диапазон3_27_1_2_2_1_1_24_1_1" securityDescriptor="O:WDG:WDD:(A;;CC;;;S-1-5-21-1281035640-548247933-376692995-11259)(A;;CC;;;S-1-5-21-1281035640-548247933-376692995-11258)(A;;CC;;;S-1-5-21-1281035640-548247933-376692995-5864)"/>
    <protectedRange sqref="K325" name="Диапазон3_74_5_1_5_2_1_1_1_1_1_2_5_2_1_2_1_1_1_2_2" securityDescriptor="O:WDG:WDD:(A;;CC;;;S-1-5-21-1281035640-548247933-376692995-11259)(A;;CC;;;S-1-5-21-1281035640-548247933-376692995-11258)(A;;CC;;;S-1-5-21-1281035640-548247933-376692995-5864)"/>
    <protectedRange sqref="K329" name="Диапазон3_74_5_1_5_2_1_1_1_1_1_2_5_2_1_2_1_1_1_2_3" securityDescriptor="O:WDG:WDD:(A;;CC;;;S-1-5-21-1281035640-548247933-376692995-11259)(A;;CC;;;S-1-5-21-1281035640-548247933-376692995-11258)(A;;CC;;;S-1-5-21-1281035640-548247933-376692995-5864)"/>
    <protectedRange sqref="K333" name="Диапазон3_74_5_1_5_2_1_1_1_1_1_2_5_2_1_2_1_1_1_2_4" securityDescriptor="O:WDG:WDD:(A;;CC;;;S-1-5-21-1281035640-548247933-376692995-11259)(A;;CC;;;S-1-5-21-1281035640-548247933-376692995-11258)(A;;CC;;;S-1-5-21-1281035640-548247933-376692995-5864)"/>
    <protectedRange sqref="I337" name="Диапазон3_74_5_1_5_2_1_1_1_1_1_2_5_2_1_2_1_1_1_2_1_4" securityDescriptor="O:WDG:WDD:(A;;CC;;;S-1-5-21-1281035640-548247933-376692995-11259)(A;;CC;;;S-1-5-21-1281035640-548247933-376692995-11258)(A;;CC;;;S-1-5-21-1281035640-548247933-376692995-5864)"/>
    <protectedRange sqref="G203" name="Диапазон3_27_1_2_1_1_1_24_1_1_1_1_1_1_3" securityDescriptor="O:WDG:WDD:(A;;CC;;;S-1-5-21-1281035640-548247933-376692995-11259)(A;;CC;;;S-1-5-21-1281035640-548247933-376692995-11258)(A;;CC;;;S-1-5-21-1281035640-548247933-376692995-5864)"/>
    <protectedRange sqref="H203" name="Диапазон3_27_1_2_2_1_1_24_1_1_1_1_1_1_3" securityDescriptor="O:WDG:WDD:(A;;CC;;;S-1-5-21-1281035640-548247933-376692995-11259)(A;;CC;;;S-1-5-21-1281035640-548247933-376692995-11258)(A;;CC;;;S-1-5-21-1281035640-548247933-376692995-5864)"/>
    <protectedRange sqref="H336" name="Диапазон3_74_5_1_5_2_1_1_1_1_1_2_5_2_1_2_1_1_1_2_1_5" securityDescriptor="O:WDG:WDD:(A;;CC;;;S-1-5-21-1281035640-548247933-376692995-11259)(A;;CC;;;S-1-5-21-1281035640-548247933-376692995-11258)(A;;CC;;;S-1-5-21-1281035640-548247933-376692995-5864)"/>
    <protectedRange sqref="K326" name="Диапазон3_74_5_1_5_2_1_1_1_1_1_2_5_2_1_2_1_1_1_2_2_1" securityDescriptor="O:WDG:WDD:(A;;CC;;;S-1-5-21-1281035640-548247933-376692995-11259)(A;;CC;;;S-1-5-21-1281035640-548247933-376692995-11258)(A;;CC;;;S-1-5-21-1281035640-548247933-376692995-5864)"/>
    <protectedRange sqref="K330" name="Диапазон3_74_5_1_5_2_1_1_1_1_1_2_5_2_1_2_1_1_1_2_3_1" securityDescriptor="O:WDG:WDD:(A;;CC;;;S-1-5-21-1281035640-548247933-376692995-11259)(A;;CC;;;S-1-5-21-1281035640-548247933-376692995-11258)(A;;CC;;;S-1-5-21-1281035640-548247933-376692995-5864)"/>
    <protectedRange sqref="K334" name="Диапазон3_74_5_1_5_2_1_1_1_1_1_2_5_2_1_2_1_1_1_2_4_1" securityDescriptor="O:WDG:WDD:(A;;CC;;;S-1-5-21-1281035640-548247933-376692995-11259)(A;;CC;;;S-1-5-21-1281035640-548247933-376692995-11258)(A;;CC;;;S-1-5-21-1281035640-548247933-376692995-5864)"/>
    <protectedRange sqref="H227" name="Диапазон3_74_5_1_5_2_1_1_1_1_1_2_5_2_1_2_1_1_1_2_1_6" securityDescriptor="O:WDG:WDD:(A;;CC;;;S-1-5-21-1281035640-548247933-376692995-11259)(A;;CC;;;S-1-5-21-1281035640-548247933-376692995-11258)(A;;CC;;;S-1-5-21-1281035640-548247933-376692995-5864)"/>
    <protectedRange sqref="K260" name="Диапазон3_74_5_1_5_2_1_1_1_1_1_2_5_2_1_2_1_1_1_2_2_2" securityDescriptor="O:WDG:WDD:(A;;CC;;;S-1-5-21-1281035640-548247933-376692995-11259)(A;;CC;;;S-1-5-21-1281035640-548247933-376692995-11258)(A;;CC;;;S-1-5-21-1281035640-548247933-376692995-5864)"/>
    <protectedRange sqref="I351 I353" name="Диапазон3_74_5_1_5_2_1_1_1_1_1_2_5_1_2_1_1_1" securityDescriptor="O:WDG:WDD:(A;;CC;;;S-1-5-21-1281035640-548247933-376692995-11259)(A;;CC;;;S-1-5-21-1281035640-548247933-376692995-11258)(A;;CC;;;S-1-5-21-1281035640-548247933-376692995-5864)"/>
    <protectedRange sqref="I352 I354" name="Диапазон3_74_5_1_5_2_1_1_1_1_1_2_5_1_2_1_1_1_1" securityDescriptor="O:WDG:WDD:(A;;CC;;;S-1-5-21-1281035640-548247933-376692995-11259)(A;;CC;;;S-1-5-21-1281035640-548247933-376692995-11258)(A;;CC;;;S-1-5-21-1281035640-548247933-376692995-5864)"/>
    <protectedRange sqref="G356" name="Диапазон3_27_1_2_1_1_1_24_1_1_1_1_5" securityDescriptor="O:WDG:WDD:(A;;CC;;;S-1-5-21-1281035640-548247933-376692995-11259)(A;;CC;;;S-1-5-21-1281035640-548247933-376692995-11258)(A;;CC;;;S-1-5-21-1281035640-548247933-376692995-5864)"/>
    <protectedRange sqref="H356" name="Диапазон3_27_1_2_2_1_1_24_1_1_1_1_5" securityDescriptor="O:WDG:WDD:(A;;CC;;;S-1-5-21-1281035640-548247933-376692995-11259)(A;;CC;;;S-1-5-21-1281035640-548247933-376692995-11258)(A;;CC;;;S-1-5-21-1281035640-548247933-376692995-5864)"/>
    <protectedRange sqref="G357" name="Диапазон3_27_1_2_1_1_1_24_1_1_1_1_5_1" securityDescriptor="O:WDG:WDD:(A;;CC;;;S-1-5-21-1281035640-548247933-376692995-11259)(A;;CC;;;S-1-5-21-1281035640-548247933-376692995-11258)(A;;CC;;;S-1-5-21-1281035640-548247933-376692995-5864)"/>
    <protectedRange sqref="H357" name="Диапазон3_27_1_2_2_1_1_24_1_1_1_1_5_1" securityDescriptor="O:WDG:WDD:(A;;CC;;;S-1-5-21-1281035640-548247933-376692995-11259)(A;;CC;;;S-1-5-21-1281035640-548247933-376692995-11258)(A;;CC;;;S-1-5-21-1281035640-548247933-376692995-5864)"/>
  </protectedRanges>
  <autoFilter ref="A23:WXF360"/>
  <conditionalFormatting sqref="D209">
    <cfRule type="duplicateValues" dxfId="107" priority="113"/>
  </conditionalFormatting>
  <conditionalFormatting sqref="D358:D359">
    <cfRule type="duplicateValues" dxfId="106" priority="114"/>
  </conditionalFormatting>
  <conditionalFormatting sqref="E41">
    <cfRule type="duplicateValues" dxfId="105" priority="107"/>
  </conditionalFormatting>
  <conditionalFormatting sqref="E44 E47 E50 E53 E56 E59 E62 E65 E68 E71 E74 E77 E80 E83 E86 E89 E92 E95 E98 E101 E104 E107 E110 E113 E116 E118 E121 E124 E127 E130 E133 E136 E139">
    <cfRule type="duplicateValues" dxfId="104" priority="108"/>
  </conditionalFormatting>
  <conditionalFormatting sqref="E42">
    <cfRule type="duplicateValues" dxfId="103" priority="106"/>
  </conditionalFormatting>
  <conditionalFormatting sqref="E45">
    <cfRule type="duplicateValues" dxfId="102" priority="105"/>
  </conditionalFormatting>
  <conditionalFormatting sqref="E48">
    <cfRule type="duplicateValues" dxfId="101" priority="104"/>
  </conditionalFormatting>
  <conditionalFormatting sqref="E51">
    <cfRule type="duplicateValues" dxfId="100" priority="103"/>
  </conditionalFormatting>
  <conditionalFormatting sqref="E54">
    <cfRule type="duplicateValues" dxfId="99" priority="102"/>
  </conditionalFormatting>
  <conditionalFormatting sqref="E57">
    <cfRule type="duplicateValues" dxfId="98" priority="101"/>
  </conditionalFormatting>
  <conditionalFormatting sqref="E60">
    <cfRule type="duplicateValues" dxfId="97" priority="100"/>
  </conditionalFormatting>
  <conditionalFormatting sqref="E63">
    <cfRule type="duplicateValues" dxfId="96" priority="99"/>
  </conditionalFormatting>
  <conditionalFormatting sqref="E66">
    <cfRule type="duplicateValues" dxfId="95" priority="98"/>
  </conditionalFormatting>
  <conditionalFormatting sqref="E69">
    <cfRule type="duplicateValues" dxfId="94" priority="97"/>
  </conditionalFormatting>
  <conditionalFormatting sqref="E72">
    <cfRule type="duplicateValues" dxfId="93" priority="96"/>
  </conditionalFormatting>
  <conditionalFormatting sqref="E75">
    <cfRule type="duplicateValues" dxfId="92" priority="95"/>
  </conditionalFormatting>
  <conditionalFormatting sqref="E78">
    <cfRule type="duplicateValues" dxfId="91" priority="94"/>
  </conditionalFormatting>
  <conditionalFormatting sqref="E81">
    <cfRule type="duplicateValues" dxfId="90" priority="93"/>
  </conditionalFormatting>
  <conditionalFormatting sqref="E84">
    <cfRule type="duplicateValues" dxfId="89" priority="92"/>
  </conditionalFormatting>
  <conditionalFormatting sqref="E87">
    <cfRule type="duplicateValues" dxfId="88" priority="91"/>
  </conditionalFormatting>
  <conditionalFormatting sqref="E90">
    <cfRule type="duplicateValues" dxfId="87" priority="90"/>
  </conditionalFormatting>
  <conditionalFormatting sqref="E93">
    <cfRule type="duplicateValues" dxfId="86" priority="89"/>
  </conditionalFormatting>
  <conditionalFormatting sqref="E96">
    <cfRule type="duplicateValues" dxfId="85" priority="88"/>
  </conditionalFormatting>
  <conditionalFormatting sqref="E99">
    <cfRule type="duplicateValues" dxfId="84" priority="87"/>
  </conditionalFormatting>
  <conditionalFormatting sqref="E102">
    <cfRule type="duplicateValues" dxfId="83" priority="86"/>
  </conditionalFormatting>
  <conditionalFormatting sqref="E105">
    <cfRule type="duplicateValues" dxfId="82" priority="85"/>
  </conditionalFormatting>
  <conditionalFormatting sqref="E108">
    <cfRule type="duplicateValues" dxfId="81" priority="84"/>
  </conditionalFormatting>
  <conditionalFormatting sqref="E111">
    <cfRule type="duplicateValues" dxfId="80" priority="83"/>
  </conditionalFormatting>
  <conditionalFormatting sqref="E114">
    <cfRule type="duplicateValues" dxfId="79" priority="82"/>
  </conditionalFormatting>
  <conditionalFormatting sqref="E117">
    <cfRule type="duplicateValues" dxfId="78" priority="81"/>
  </conditionalFormatting>
  <conditionalFormatting sqref="E119">
    <cfRule type="duplicateValues" dxfId="77" priority="80"/>
  </conditionalFormatting>
  <conditionalFormatting sqref="E122">
    <cfRule type="duplicateValues" dxfId="76" priority="79"/>
  </conditionalFormatting>
  <conditionalFormatting sqref="E125">
    <cfRule type="duplicateValues" dxfId="75" priority="78"/>
  </conditionalFormatting>
  <conditionalFormatting sqref="E128">
    <cfRule type="duplicateValues" dxfId="74" priority="77"/>
  </conditionalFormatting>
  <conditionalFormatting sqref="E131">
    <cfRule type="duplicateValues" dxfId="73" priority="76"/>
  </conditionalFormatting>
  <conditionalFormatting sqref="E134">
    <cfRule type="duplicateValues" dxfId="72" priority="75"/>
  </conditionalFormatting>
  <conditionalFormatting sqref="E137">
    <cfRule type="duplicateValues" dxfId="71" priority="74"/>
  </conditionalFormatting>
  <conditionalFormatting sqref="E140 E142:E143">
    <cfRule type="duplicateValues" dxfId="70" priority="73"/>
  </conditionalFormatting>
  <conditionalFormatting sqref="C28">
    <cfRule type="duplicateValues" dxfId="69" priority="72"/>
  </conditionalFormatting>
  <conditionalFormatting sqref="C32">
    <cfRule type="duplicateValues" dxfId="68" priority="71"/>
  </conditionalFormatting>
  <conditionalFormatting sqref="C36">
    <cfRule type="duplicateValues" dxfId="67" priority="70"/>
  </conditionalFormatting>
  <conditionalFormatting sqref="C40">
    <cfRule type="duplicateValues" dxfId="66" priority="69"/>
  </conditionalFormatting>
  <conditionalFormatting sqref="E43">
    <cfRule type="duplicateValues" dxfId="65" priority="67"/>
  </conditionalFormatting>
  <conditionalFormatting sqref="C43">
    <cfRule type="duplicateValues" dxfId="64" priority="68"/>
  </conditionalFormatting>
  <conditionalFormatting sqref="E46">
    <cfRule type="duplicateValues" dxfId="63" priority="65"/>
  </conditionalFormatting>
  <conditionalFormatting sqref="C46">
    <cfRule type="duplicateValues" dxfId="62" priority="66"/>
  </conditionalFormatting>
  <conditionalFormatting sqref="E49">
    <cfRule type="duplicateValues" dxfId="61" priority="63"/>
  </conditionalFormatting>
  <conditionalFormatting sqref="C49">
    <cfRule type="duplicateValues" dxfId="60" priority="64"/>
  </conditionalFormatting>
  <conditionalFormatting sqref="E52">
    <cfRule type="duplicateValues" dxfId="59" priority="61"/>
  </conditionalFormatting>
  <conditionalFormatting sqref="C52">
    <cfRule type="duplicateValues" dxfId="58" priority="62"/>
  </conditionalFormatting>
  <conditionalFormatting sqref="E55">
    <cfRule type="duplicateValues" dxfId="57" priority="59"/>
  </conditionalFormatting>
  <conditionalFormatting sqref="C55">
    <cfRule type="duplicateValues" dxfId="56" priority="60"/>
  </conditionalFormatting>
  <conditionalFormatting sqref="E58">
    <cfRule type="duplicateValues" dxfId="55" priority="57"/>
  </conditionalFormatting>
  <conditionalFormatting sqref="C58">
    <cfRule type="duplicateValues" dxfId="54" priority="58"/>
  </conditionalFormatting>
  <conditionalFormatting sqref="E61">
    <cfRule type="duplicateValues" dxfId="53" priority="55"/>
  </conditionalFormatting>
  <conditionalFormatting sqref="C61">
    <cfRule type="duplicateValues" dxfId="52" priority="56"/>
  </conditionalFormatting>
  <conditionalFormatting sqref="E64">
    <cfRule type="duplicateValues" dxfId="51" priority="53"/>
  </conditionalFormatting>
  <conditionalFormatting sqref="C64">
    <cfRule type="duplicateValues" dxfId="50" priority="54"/>
  </conditionalFormatting>
  <conditionalFormatting sqref="E67">
    <cfRule type="duplicateValues" dxfId="49" priority="51"/>
  </conditionalFormatting>
  <conditionalFormatting sqref="C67">
    <cfRule type="duplicateValues" dxfId="48" priority="52"/>
  </conditionalFormatting>
  <conditionalFormatting sqref="E70">
    <cfRule type="duplicateValues" dxfId="47" priority="49"/>
  </conditionalFormatting>
  <conditionalFormatting sqref="C70">
    <cfRule type="duplicateValues" dxfId="46" priority="50"/>
  </conditionalFormatting>
  <conditionalFormatting sqref="E73">
    <cfRule type="duplicateValues" dxfId="45" priority="47"/>
  </conditionalFormatting>
  <conditionalFormatting sqref="C73">
    <cfRule type="duplicateValues" dxfId="44" priority="48"/>
  </conditionalFormatting>
  <conditionalFormatting sqref="E76">
    <cfRule type="duplicateValues" dxfId="43" priority="45"/>
  </conditionalFormatting>
  <conditionalFormatting sqref="C76">
    <cfRule type="duplicateValues" dxfId="42" priority="46"/>
  </conditionalFormatting>
  <conditionalFormatting sqref="E79">
    <cfRule type="duplicateValues" dxfId="41" priority="43"/>
  </conditionalFormatting>
  <conditionalFormatting sqref="C79">
    <cfRule type="duplicateValues" dxfId="40" priority="44"/>
  </conditionalFormatting>
  <conditionalFormatting sqref="E82">
    <cfRule type="duplicateValues" dxfId="39" priority="41"/>
  </conditionalFormatting>
  <conditionalFormatting sqref="C82">
    <cfRule type="duplicateValues" dxfId="38" priority="42"/>
  </conditionalFormatting>
  <conditionalFormatting sqref="E85">
    <cfRule type="duplicateValues" dxfId="37" priority="39"/>
  </conditionalFormatting>
  <conditionalFormatting sqref="C85">
    <cfRule type="duplicateValues" dxfId="36" priority="40"/>
  </conditionalFormatting>
  <conditionalFormatting sqref="E88">
    <cfRule type="duplicateValues" dxfId="35" priority="37"/>
  </conditionalFormatting>
  <conditionalFormatting sqref="C88">
    <cfRule type="duplicateValues" dxfId="34" priority="38"/>
  </conditionalFormatting>
  <conditionalFormatting sqref="E91">
    <cfRule type="duplicateValues" dxfId="33" priority="35"/>
  </conditionalFormatting>
  <conditionalFormatting sqref="C91">
    <cfRule type="duplicateValues" dxfId="32" priority="36"/>
  </conditionalFormatting>
  <conditionalFormatting sqref="E94">
    <cfRule type="duplicateValues" dxfId="31" priority="33"/>
  </conditionalFormatting>
  <conditionalFormatting sqref="C94">
    <cfRule type="duplicateValues" dxfId="30" priority="34"/>
  </conditionalFormatting>
  <conditionalFormatting sqref="E97">
    <cfRule type="duplicateValues" dxfId="29" priority="31"/>
  </conditionalFormatting>
  <conditionalFormatting sqref="C97">
    <cfRule type="duplicateValues" dxfId="28" priority="32"/>
  </conditionalFormatting>
  <conditionalFormatting sqref="E100">
    <cfRule type="duplicateValues" dxfId="27" priority="27"/>
  </conditionalFormatting>
  <conditionalFormatting sqref="C100">
    <cfRule type="duplicateValues" dxfId="26" priority="28"/>
  </conditionalFormatting>
  <conditionalFormatting sqref="E103">
    <cfRule type="duplicateValues" dxfId="25" priority="25"/>
  </conditionalFormatting>
  <conditionalFormatting sqref="C103">
    <cfRule type="duplicateValues" dxfId="24" priority="26"/>
  </conditionalFormatting>
  <conditionalFormatting sqref="E106">
    <cfRule type="duplicateValues" dxfId="23" priority="23"/>
  </conditionalFormatting>
  <conditionalFormatting sqref="C106">
    <cfRule type="duplicateValues" dxfId="22" priority="24"/>
  </conditionalFormatting>
  <conditionalFormatting sqref="E109">
    <cfRule type="duplicateValues" dxfId="21" priority="21"/>
  </conditionalFormatting>
  <conditionalFormatting sqref="C109">
    <cfRule type="duplicateValues" dxfId="20" priority="22"/>
  </conditionalFormatting>
  <conditionalFormatting sqref="E112">
    <cfRule type="duplicateValues" dxfId="19" priority="19"/>
  </conditionalFormatting>
  <conditionalFormatting sqref="C112">
    <cfRule type="duplicateValues" dxfId="18" priority="20"/>
  </conditionalFormatting>
  <conditionalFormatting sqref="E115">
    <cfRule type="duplicateValues" dxfId="17" priority="17"/>
  </conditionalFormatting>
  <conditionalFormatting sqref="C115">
    <cfRule type="duplicateValues" dxfId="16" priority="18"/>
  </conditionalFormatting>
  <conditionalFormatting sqref="E120">
    <cfRule type="duplicateValues" dxfId="15" priority="15"/>
  </conditionalFormatting>
  <conditionalFormatting sqref="C120">
    <cfRule type="duplicateValues" dxfId="14" priority="16"/>
  </conditionalFormatting>
  <conditionalFormatting sqref="E123">
    <cfRule type="duplicateValues" dxfId="13" priority="13"/>
  </conditionalFormatting>
  <conditionalFormatting sqref="C123">
    <cfRule type="duplicateValues" dxfId="12" priority="14"/>
  </conditionalFormatting>
  <conditionalFormatting sqref="E126">
    <cfRule type="duplicateValues" dxfId="11" priority="11"/>
  </conditionalFormatting>
  <conditionalFormatting sqref="C126">
    <cfRule type="duplicateValues" dxfId="10" priority="12"/>
  </conditionalFormatting>
  <conditionalFormatting sqref="E129">
    <cfRule type="duplicateValues" dxfId="9" priority="9"/>
  </conditionalFormatting>
  <conditionalFormatting sqref="C129">
    <cfRule type="duplicateValues" dxfId="8" priority="10"/>
  </conditionalFormatting>
  <conditionalFormatting sqref="E132">
    <cfRule type="duplicateValues" dxfId="7" priority="7"/>
  </conditionalFormatting>
  <conditionalFormatting sqref="C132">
    <cfRule type="duplicateValues" dxfId="6" priority="8"/>
  </conditionalFormatting>
  <conditionalFormatting sqref="E135">
    <cfRule type="duplicateValues" dxfId="5" priority="5"/>
  </conditionalFormatting>
  <conditionalFormatting sqref="C135">
    <cfRule type="duplicateValues" dxfId="4" priority="6"/>
  </conditionalFormatting>
  <conditionalFormatting sqref="E138">
    <cfRule type="duplicateValues" dxfId="3" priority="3"/>
  </conditionalFormatting>
  <conditionalFormatting sqref="C138">
    <cfRule type="duplicateValues" dxfId="2" priority="4"/>
  </conditionalFormatting>
  <conditionalFormatting sqref="E141">
    <cfRule type="duplicateValues" dxfId="1" priority="1"/>
  </conditionalFormatting>
  <conditionalFormatting sqref="C141">
    <cfRule type="duplicateValues" dxfId="0" priority="2"/>
  </conditionalFormatting>
  <dataValidations count="16">
    <dataValidation type="list" allowBlank="1" showInputMessage="1" showErrorMessage="1" sqref="X264:X265 X280:X281 X283 X267:X270 X321:X322 X338">
      <formula1>Тип_дней</formula1>
    </dataValidation>
    <dataValidation type="list" allowBlank="1" showInputMessage="1" sqref="BD267:BD268 BG267:BG268">
      <formula1>атр</formula1>
    </dataValidation>
    <dataValidation type="custom" allowBlank="1" showInputMessage="1" showErrorMessage="1" sqref="Y162:AN162">
      <formula1>#REF!*#REF!</formula1>
    </dataValidation>
    <dataValidation type="list" allowBlank="1" showInputMessage="1" showErrorMessage="1" sqref="WVB983315:WVB984187 J65817:J66689 IP65811:IP66683 SL65811:SL66683 ACH65811:ACH66683 AMD65811:AMD66683 AVZ65811:AVZ66683 BFV65811:BFV66683 BPR65811:BPR66683 BZN65811:BZN66683 CJJ65811:CJJ66683 CTF65811:CTF66683 DDB65811:DDB66683 DMX65811:DMX66683 DWT65811:DWT66683 EGP65811:EGP66683 EQL65811:EQL66683 FAH65811:FAH66683 FKD65811:FKD66683 FTZ65811:FTZ66683 GDV65811:GDV66683 GNR65811:GNR66683 GXN65811:GXN66683 HHJ65811:HHJ66683 HRF65811:HRF66683 IBB65811:IBB66683 IKX65811:IKX66683 IUT65811:IUT66683 JEP65811:JEP66683 JOL65811:JOL66683 JYH65811:JYH66683 KID65811:KID66683 KRZ65811:KRZ66683 LBV65811:LBV66683 LLR65811:LLR66683 LVN65811:LVN66683 MFJ65811:MFJ66683 MPF65811:MPF66683 MZB65811:MZB66683 NIX65811:NIX66683 NST65811:NST66683 OCP65811:OCP66683 OML65811:OML66683 OWH65811:OWH66683 PGD65811:PGD66683 PPZ65811:PPZ66683 PZV65811:PZV66683 QJR65811:QJR66683 QTN65811:QTN66683 RDJ65811:RDJ66683 RNF65811:RNF66683 RXB65811:RXB66683 SGX65811:SGX66683 SQT65811:SQT66683 TAP65811:TAP66683 TKL65811:TKL66683 TUH65811:TUH66683 UED65811:UED66683 UNZ65811:UNZ66683 UXV65811:UXV66683 VHR65811:VHR66683 VRN65811:VRN66683 WBJ65811:WBJ66683 WLF65811:WLF66683 WVB65811:WVB66683 J131353:J132225 IP131347:IP132219 SL131347:SL132219 ACH131347:ACH132219 AMD131347:AMD132219 AVZ131347:AVZ132219 BFV131347:BFV132219 BPR131347:BPR132219 BZN131347:BZN132219 CJJ131347:CJJ132219 CTF131347:CTF132219 DDB131347:DDB132219 DMX131347:DMX132219 DWT131347:DWT132219 EGP131347:EGP132219 EQL131347:EQL132219 FAH131347:FAH132219 FKD131347:FKD132219 FTZ131347:FTZ132219 GDV131347:GDV132219 GNR131347:GNR132219 GXN131347:GXN132219 HHJ131347:HHJ132219 HRF131347:HRF132219 IBB131347:IBB132219 IKX131347:IKX132219 IUT131347:IUT132219 JEP131347:JEP132219 JOL131347:JOL132219 JYH131347:JYH132219 KID131347:KID132219 KRZ131347:KRZ132219 LBV131347:LBV132219 LLR131347:LLR132219 LVN131347:LVN132219 MFJ131347:MFJ132219 MPF131347:MPF132219 MZB131347:MZB132219 NIX131347:NIX132219 NST131347:NST132219 OCP131347:OCP132219 OML131347:OML132219 OWH131347:OWH132219 PGD131347:PGD132219 PPZ131347:PPZ132219 PZV131347:PZV132219 QJR131347:QJR132219 QTN131347:QTN132219 RDJ131347:RDJ132219 RNF131347:RNF132219 RXB131347:RXB132219 SGX131347:SGX132219 SQT131347:SQT132219 TAP131347:TAP132219 TKL131347:TKL132219 TUH131347:TUH132219 UED131347:UED132219 UNZ131347:UNZ132219 UXV131347:UXV132219 VHR131347:VHR132219 VRN131347:VRN132219 WBJ131347:WBJ132219 WLF131347:WLF132219 WVB131347:WVB132219 J196889:J197761 IP196883:IP197755 SL196883:SL197755 ACH196883:ACH197755 AMD196883:AMD197755 AVZ196883:AVZ197755 BFV196883:BFV197755 BPR196883:BPR197755 BZN196883:BZN197755 CJJ196883:CJJ197755 CTF196883:CTF197755 DDB196883:DDB197755 DMX196883:DMX197755 DWT196883:DWT197755 EGP196883:EGP197755 EQL196883:EQL197755 FAH196883:FAH197755 FKD196883:FKD197755 FTZ196883:FTZ197755 GDV196883:GDV197755 GNR196883:GNR197755 GXN196883:GXN197755 HHJ196883:HHJ197755 HRF196883:HRF197755 IBB196883:IBB197755 IKX196883:IKX197755 IUT196883:IUT197755 JEP196883:JEP197755 JOL196883:JOL197755 JYH196883:JYH197755 KID196883:KID197755 KRZ196883:KRZ197755 LBV196883:LBV197755 LLR196883:LLR197755 LVN196883:LVN197755 MFJ196883:MFJ197755 MPF196883:MPF197755 MZB196883:MZB197755 NIX196883:NIX197755 NST196883:NST197755 OCP196883:OCP197755 OML196883:OML197755 OWH196883:OWH197755 PGD196883:PGD197755 PPZ196883:PPZ197755 PZV196883:PZV197755 QJR196883:QJR197755 QTN196883:QTN197755 RDJ196883:RDJ197755 RNF196883:RNF197755 RXB196883:RXB197755 SGX196883:SGX197755 SQT196883:SQT197755 TAP196883:TAP197755 TKL196883:TKL197755 TUH196883:TUH197755 UED196883:UED197755 UNZ196883:UNZ197755 UXV196883:UXV197755 VHR196883:VHR197755 VRN196883:VRN197755 WBJ196883:WBJ197755 WLF196883:WLF197755 WVB196883:WVB197755 J262425:J263297 IP262419:IP263291 SL262419:SL263291 ACH262419:ACH263291 AMD262419:AMD263291 AVZ262419:AVZ263291 BFV262419:BFV263291 BPR262419:BPR263291 BZN262419:BZN263291 CJJ262419:CJJ263291 CTF262419:CTF263291 DDB262419:DDB263291 DMX262419:DMX263291 DWT262419:DWT263291 EGP262419:EGP263291 EQL262419:EQL263291 FAH262419:FAH263291 FKD262419:FKD263291 FTZ262419:FTZ263291 GDV262419:GDV263291 GNR262419:GNR263291 GXN262419:GXN263291 HHJ262419:HHJ263291 HRF262419:HRF263291 IBB262419:IBB263291 IKX262419:IKX263291 IUT262419:IUT263291 JEP262419:JEP263291 JOL262419:JOL263291 JYH262419:JYH263291 KID262419:KID263291 KRZ262419:KRZ263291 LBV262419:LBV263291 LLR262419:LLR263291 LVN262419:LVN263291 MFJ262419:MFJ263291 MPF262419:MPF263291 MZB262419:MZB263291 NIX262419:NIX263291 NST262419:NST263291 OCP262419:OCP263291 OML262419:OML263291 OWH262419:OWH263291 PGD262419:PGD263291 PPZ262419:PPZ263291 PZV262419:PZV263291 QJR262419:QJR263291 QTN262419:QTN263291 RDJ262419:RDJ263291 RNF262419:RNF263291 RXB262419:RXB263291 SGX262419:SGX263291 SQT262419:SQT263291 TAP262419:TAP263291 TKL262419:TKL263291 TUH262419:TUH263291 UED262419:UED263291 UNZ262419:UNZ263291 UXV262419:UXV263291 VHR262419:VHR263291 VRN262419:VRN263291 WBJ262419:WBJ263291 WLF262419:WLF263291 WVB262419:WVB263291 J327961:J328833 IP327955:IP328827 SL327955:SL328827 ACH327955:ACH328827 AMD327955:AMD328827 AVZ327955:AVZ328827 BFV327955:BFV328827 BPR327955:BPR328827 BZN327955:BZN328827 CJJ327955:CJJ328827 CTF327955:CTF328827 DDB327955:DDB328827 DMX327955:DMX328827 DWT327955:DWT328827 EGP327955:EGP328827 EQL327955:EQL328827 FAH327955:FAH328827 FKD327955:FKD328827 FTZ327955:FTZ328827 GDV327955:GDV328827 GNR327955:GNR328827 GXN327955:GXN328827 HHJ327955:HHJ328827 HRF327955:HRF328827 IBB327955:IBB328827 IKX327955:IKX328827 IUT327955:IUT328827 JEP327955:JEP328827 JOL327955:JOL328827 JYH327955:JYH328827 KID327955:KID328827 KRZ327955:KRZ328827 LBV327955:LBV328827 LLR327955:LLR328827 LVN327955:LVN328827 MFJ327955:MFJ328827 MPF327955:MPF328827 MZB327955:MZB328827 NIX327955:NIX328827 NST327955:NST328827 OCP327955:OCP328827 OML327955:OML328827 OWH327955:OWH328827 PGD327955:PGD328827 PPZ327955:PPZ328827 PZV327955:PZV328827 QJR327955:QJR328827 QTN327955:QTN328827 RDJ327955:RDJ328827 RNF327955:RNF328827 RXB327955:RXB328827 SGX327955:SGX328827 SQT327955:SQT328827 TAP327955:TAP328827 TKL327955:TKL328827 TUH327955:TUH328827 UED327955:UED328827 UNZ327955:UNZ328827 UXV327955:UXV328827 VHR327955:VHR328827 VRN327955:VRN328827 WBJ327955:WBJ328827 WLF327955:WLF328827 WVB327955:WVB328827 J393497:J394369 IP393491:IP394363 SL393491:SL394363 ACH393491:ACH394363 AMD393491:AMD394363 AVZ393491:AVZ394363 BFV393491:BFV394363 BPR393491:BPR394363 BZN393491:BZN394363 CJJ393491:CJJ394363 CTF393491:CTF394363 DDB393491:DDB394363 DMX393491:DMX394363 DWT393491:DWT394363 EGP393491:EGP394363 EQL393491:EQL394363 FAH393491:FAH394363 FKD393491:FKD394363 FTZ393491:FTZ394363 GDV393491:GDV394363 GNR393491:GNR394363 GXN393491:GXN394363 HHJ393491:HHJ394363 HRF393491:HRF394363 IBB393491:IBB394363 IKX393491:IKX394363 IUT393491:IUT394363 JEP393491:JEP394363 JOL393491:JOL394363 JYH393491:JYH394363 KID393491:KID394363 KRZ393491:KRZ394363 LBV393491:LBV394363 LLR393491:LLR394363 LVN393491:LVN394363 MFJ393491:MFJ394363 MPF393491:MPF394363 MZB393491:MZB394363 NIX393491:NIX394363 NST393491:NST394363 OCP393491:OCP394363 OML393491:OML394363 OWH393491:OWH394363 PGD393491:PGD394363 PPZ393491:PPZ394363 PZV393491:PZV394363 QJR393491:QJR394363 QTN393491:QTN394363 RDJ393491:RDJ394363 RNF393491:RNF394363 RXB393491:RXB394363 SGX393491:SGX394363 SQT393491:SQT394363 TAP393491:TAP394363 TKL393491:TKL394363 TUH393491:TUH394363 UED393491:UED394363 UNZ393491:UNZ394363 UXV393491:UXV394363 VHR393491:VHR394363 VRN393491:VRN394363 WBJ393491:WBJ394363 WLF393491:WLF394363 WVB393491:WVB394363 J459033:J459905 IP459027:IP459899 SL459027:SL459899 ACH459027:ACH459899 AMD459027:AMD459899 AVZ459027:AVZ459899 BFV459027:BFV459899 BPR459027:BPR459899 BZN459027:BZN459899 CJJ459027:CJJ459899 CTF459027:CTF459899 DDB459027:DDB459899 DMX459027:DMX459899 DWT459027:DWT459899 EGP459027:EGP459899 EQL459027:EQL459899 FAH459027:FAH459899 FKD459027:FKD459899 FTZ459027:FTZ459899 GDV459027:GDV459899 GNR459027:GNR459899 GXN459027:GXN459899 HHJ459027:HHJ459899 HRF459027:HRF459899 IBB459027:IBB459899 IKX459027:IKX459899 IUT459027:IUT459899 JEP459027:JEP459899 JOL459027:JOL459899 JYH459027:JYH459899 KID459027:KID459899 KRZ459027:KRZ459899 LBV459027:LBV459899 LLR459027:LLR459899 LVN459027:LVN459899 MFJ459027:MFJ459899 MPF459027:MPF459899 MZB459027:MZB459899 NIX459027:NIX459899 NST459027:NST459899 OCP459027:OCP459899 OML459027:OML459899 OWH459027:OWH459899 PGD459027:PGD459899 PPZ459027:PPZ459899 PZV459027:PZV459899 QJR459027:QJR459899 QTN459027:QTN459899 RDJ459027:RDJ459899 RNF459027:RNF459899 RXB459027:RXB459899 SGX459027:SGX459899 SQT459027:SQT459899 TAP459027:TAP459899 TKL459027:TKL459899 TUH459027:TUH459899 UED459027:UED459899 UNZ459027:UNZ459899 UXV459027:UXV459899 VHR459027:VHR459899 VRN459027:VRN459899 WBJ459027:WBJ459899 WLF459027:WLF459899 WVB459027:WVB459899 J524569:J525441 IP524563:IP525435 SL524563:SL525435 ACH524563:ACH525435 AMD524563:AMD525435 AVZ524563:AVZ525435 BFV524563:BFV525435 BPR524563:BPR525435 BZN524563:BZN525435 CJJ524563:CJJ525435 CTF524563:CTF525435 DDB524563:DDB525435 DMX524563:DMX525435 DWT524563:DWT525435 EGP524563:EGP525435 EQL524563:EQL525435 FAH524563:FAH525435 FKD524563:FKD525435 FTZ524563:FTZ525435 GDV524563:GDV525435 GNR524563:GNR525435 GXN524563:GXN525435 HHJ524563:HHJ525435 HRF524563:HRF525435 IBB524563:IBB525435 IKX524563:IKX525435 IUT524563:IUT525435 JEP524563:JEP525435 JOL524563:JOL525435 JYH524563:JYH525435 KID524563:KID525435 KRZ524563:KRZ525435 LBV524563:LBV525435 LLR524563:LLR525435 LVN524563:LVN525435 MFJ524563:MFJ525435 MPF524563:MPF525435 MZB524563:MZB525435 NIX524563:NIX525435 NST524563:NST525435 OCP524563:OCP525435 OML524563:OML525435 OWH524563:OWH525435 PGD524563:PGD525435 PPZ524563:PPZ525435 PZV524563:PZV525435 QJR524563:QJR525435 QTN524563:QTN525435 RDJ524563:RDJ525435 RNF524563:RNF525435 RXB524563:RXB525435 SGX524563:SGX525435 SQT524563:SQT525435 TAP524563:TAP525435 TKL524563:TKL525435 TUH524563:TUH525435 UED524563:UED525435 UNZ524563:UNZ525435 UXV524563:UXV525435 VHR524563:VHR525435 VRN524563:VRN525435 WBJ524563:WBJ525435 WLF524563:WLF525435 WVB524563:WVB525435 J590105:J590977 IP590099:IP590971 SL590099:SL590971 ACH590099:ACH590971 AMD590099:AMD590971 AVZ590099:AVZ590971 BFV590099:BFV590971 BPR590099:BPR590971 BZN590099:BZN590971 CJJ590099:CJJ590971 CTF590099:CTF590971 DDB590099:DDB590971 DMX590099:DMX590971 DWT590099:DWT590971 EGP590099:EGP590971 EQL590099:EQL590971 FAH590099:FAH590971 FKD590099:FKD590971 FTZ590099:FTZ590971 GDV590099:GDV590971 GNR590099:GNR590971 GXN590099:GXN590971 HHJ590099:HHJ590971 HRF590099:HRF590971 IBB590099:IBB590971 IKX590099:IKX590971 IUT590099:IUT590971 JEP590099:JEP590971 JOL590099:JOL590971 JYH590099:JYH590971 KID590099:KID590971 KRZ590099:KRZ590971 LBV590099:LBV590971 LLR590099:LLR590971 LVN590099:LVN590971 MFJ590099:MFJ590971 MPF590099:MPF590971 MZB590099:MZB590971 NIX590099:NIX590971 NST590099:NST590971 OCP590099:OCP590971 OML590099:OML590971 OWH590099:OWH590971 PGD590099:PGD590971 PPZ590099:PPZ590971 PZV590099:PZV590971 QJR590099:QJR590971 QTN590099:QTN590971 RDJ590099:RDJ590971 RNF590099:RNF590971 RXB590099:RXB590971 SGX590099:SGX590971 SQT590099:SQT590971 TAP590099:TAP590971 TKL590099:TKL590971 TUH590099:TUH590971 UED590099:UED590971 UNZ590099:UNZ590971 UXV590099:UXV590971 VHR590099:VHR590971 VRN590099:VRN590971 WBJ590099:WBJ590971 WLF590099:WLF590971 WVB590099:WVB590971 J655641:J656513 IP655635:IP656507 SL655635:SL656507 ACH655635:ACH656507 AMD655635:AMD656507 AVZ655635:AVZ656507 BFV655635:BFV656507 BPR655635:BPR656507 BZN655635:BZN656507 CJJ655635:CJJ656507 CTF655635:CTF656507 DDB655635:DDB656507 DMX655635:DMX656507 DWT655635:DWT656507 EGP655635:EGP656507 EQL655635:EQL656507 FAH655635:FAH656507 FKD655635:FKD656507 FTZ655635:FTZ656507 GDV655635:GDV656507 GNR655635:GNR656507 GXN655635:GXN656507 HHJ655635:HHJ656507 HRF655635:HRF656507 IBB655635:IBB656507 IKX655635:IKX656507 IUT655635:IUT656507 JEP655635:JEP656507 JOL655635:JOL656507 JYH655635:JYH656507 KID655635:KID656507 KRZ655635:KRZ656507 LBV655635:LBV656507 LLR655635:LLR656507 LVN655635:LVN656507 MFJ655635:MFJ656507 MPF655635:MPF656507 MZB655635:MZB656507 NIX655635:NIX656507 NST655635:NST656507 OCP655635:OCP656507 OML655635:OML656507 OWH655635:OWH656507 PGD655635:PGD656507 PPZ655635:PPZ656507 PZV655635:PZV656507 QJR655635:QJR656507 QTN655635:QTN656507 RDJ655635:RDJ656507 RNF655635:RNF656507 RXB655635:RXB656507 SGX655635:SGX656507 SQT655635:SQT656507 TAP655635:TAP656507 TKL655635:TKL656507 TUH655635:TUH656507 UED655635:UED656507 UNZ655635:UNZ656507 UXV655635:UXV656507 VHR655635:VHR656507 VRN655635:VRN656507 WBJ655635:WBJ656507 WLF655635:WLF656507 WVB655635:WVB656507 J721177:J722049 IP721171:IP722043 SL721171:SL722043 ACH721171:ACH722043 AMD721171:AMD722043 AVZ721171:AVZ722043 BFV721171:BFV722043 BPR721171:BPR722043 BZN721171:BZN722043 CJJ721171:CJJ722043 CTF721171:CTF722043 DDB721171:DDB722043 DMX721171:DMX722043 DWT721171:DWT722043 EGP721171:EGP722043 EQL721171:EQL722043 FAH721171:FAH722043 FKD721171:FKD722043 FTZ721171:FTZ722043 GDV721171:GDV722043 GNR721171:GNR722043 GXN721171:GXN722043 HHJ721171:HHJ722043 HRF721171:HRF722043 IBB721171:IBB722043 IKX721171:IKX722043 IUT721171:IUT722043 JEP721171:JEP722043 JOL721171:JOL722043 JYH721171:JYH722043 KID721171:KID722043 KRZ721171:KRZ722043 LBV721171:LBV722043 LLR721171:LLR722043 LVN721171:LVN722043 MFJ721171:MFJ722043 MPF721171:MPF722043 MZB721171:MZB722043 NIX721171:NIX722043 NST721171:NST722043 OCP721171:OCP722043 OML721171:OML722043 OWH721171:OWH722043 PGD721171:PGD722043 PPZ721171:PPZ722043 PZV721171:PZV722043 QJR721171:QJR722043 QTN721171:QTN722043 RDJ721171:RDJ722043 RNF721171:RNF722043 RXB721171:RXB722043 SGX721171:SGX722043 SQT721171:SQT722043 TAP721171:TAP722043 TKL721171:TKL722043 TUH721171:TUH722043 UED721171:UED722043 UNZ721171:UNZ722043 UXV721171:UXV722043 VHR721171:VHR722043 VRN721171:VRN722043 WBJ721171:WBJ722043 WLF721171:WLF722043 WVB721171:WVB722043 J786713:J787585 IP786707:IP787579 SL786707:SL787579 ACH786707:ACH787579 AMD786707:AMD787579 AVZ786707:AVZ787579 BFV786707:BFV787579 BPR786707:BPR787579 BZN786707:BZN787579 CJJ786707:CJJ787579 CTF786707:CTF787579 DDB786707:DDB787579 DMX786707:DMX787579 DWT786707:DWT787579 EGP786707:EGP787579 EQL786707:EQL787579 FAH786707:FAH787579 FKD786707:FKD787579 FTZ786707:FTZ787579 GDV786707:GDV787579 GNR786707:GNR787579 GXN786707:GXN787579 HHJ786707:HHJ787579 HRF786707:HRF787579 IBB786707:IBB787579 IKX786707:IKX787579 IUT786707:IUT787579 JEP786707:JEP787579 JOL786707:JOL787579 JYH786707:JYH787579 KID786707:KID787579 KRZ786707:KRZ787579 LBV786707:LBV787579 LLR786707:LLR787579 LVN786707:LVN787579 MFJ786707:MFJ787579 MPF786707:MPF787579 MZB786707:MZB787579 NIX786707:NIX787579 NST786707:NST787579 OCP786707:OCP787579 OML786707:OML787579 OWH786707:OWH787579 PGD786707:PGD787579 PPZ786707:PPZ787579 PZV786707:PZV787579 QJR786707:QJR787579 QTN786707:QTN787579 RDJ786707:RDJ787579 RNF786707:RNF787579 RXB786707:RXB787579 SGX786707:SGX787579 SQT786707:SQT787579 TAP786707:TAP787579 TKL786707:TKL787579 TUH786707:TUH787579 UED786707:UED787579 UNZ786707:UNZ787579 UXV786707:UXV787579 VHR786707:VHR787579 VRN786707:VRN787579 WBJ786707:WBJ787579 WLF786707:WLF787579 WVB786707:WVB787579 J852249:J853121 IP852243:IP853115 SL852243:SL853115 ACH852243:ACH853115 AMD852243:AMD853115 AVZ852243:AVZ853115 BFV852243:BFV853115 BPR852243:BPR853115 BZN852243:BZN853115 CJJ852243:CJJ853115 CTF852243:CTF853115 DDB852243:DDB853115 DMX852243:DMX853115 DWT852243:DWT853115 EGP852243:EGP853115 EQL852243:EQL853115 FAH852243:FAH853115 FKD852243:FKD853115 FTZ852243:FTZ853115 GDV852243:GDV853115 GNR852243:GNR853115 GXN852243:GXN853115 HHJ852243:HHJ853115 HRF852243:HRF853115 IBB852243:IBB853115 IKX852243:IKX853115 IUT852243:IUT853115 JEP852243:JEP853115 JOL852243:JOL853115 JYH852243:JYH853115 KID852243:KID853115 KRZ852243:KRZ853115 LBV852243:LBV853115 LLR852243:LLR853115 LVN852243:LVN853115 MFJ852243:MFJ853115 MPF852243:MPF853115 MZB852243:MZB853115 NIX852243:NIX853115 NST852243:NST853115 OCP852243:OCP853115 OML852243:OML853115 OWH852243:OWH853115 PGD852243:PGD853115 PPZ852243:PPZ853115 PZV852243:PZV853115 QJR852243:QJR853115 QTN852243:QTN853115 RDJ852243:RDJ853115 RNF852243:RNF853115 RXB852243:RXB853115 SGX852243:SGX853115 SQT852243:SQT853115 TAP852243:TAP853115 TKL852243:TKL853115 TUH852243:TUH853115 UED852243:UED853115 UNZ852243:UNZ853115 UXV852243:UXV853115 VHR852243:VHR853115 VRN852243:VRN853115 WBJ852243:WBJ853115 WLF852243:WLF853115 WVB852243:WVB853115 J917785:J918657 IP917779:IP918651 SL917779:SL918651 ACH917779:ACH918651 AMD917779:AMD918651 AVZ917779:AVZ918651 BFV917779:BFV918651 BPR917779:BPR918651 BZN917779:BZN918651 CJJ917779:CJJ918651 CTF917779:CTF918651 DDB917779:DDB918651 DMX917779:DMX918651 DWT917779:DWT918651 EGP917779:EGP918651 EQL917779:EQL918651 FAH917779:FAH918651 FKD917779:FKD918651 FTZ917779:FTZ918651 GDV917779:GDV918651 GNR917779:GNR918651 GXN917779:GXN918651 HHJ917779:HHJ918651 HRF917779:HRF918651 IBB917779:IBB918651 IKX917779:IKX918651 IUT917779:IUT918651 JEP917779:JEP918651 JOL917779:JOL918651 JYH917779:JYH918651 KID917779:KID918651 KRZ917779:KRZ918651 LBV917779:LBV918651 LLR917779:LLR918651 LVN917779:LVN918651 MFJ917779:MFJ918651 MPF917779:MPF918651 MZB917779:MZB918651 NIX917779:NIX918651 NST917779:NST918651 OCP917779:OCP918651 OML917779:OML918651 OWH917779:OWH918651 PGD917779:PGD918651 PPZ917779:PPZ918651 PZV917779:PZV918651 QJR917779:QJR918651 QTN917779:QTN918651 RDJ917779:RDJ918651 RNF917779:RNF918651 RXB917779:RXB918651 SGX917779:SGX918651 SQT917779:SQT918651 TAP917779:TAP918651 TKL917779:TKL918651 TUH917779:TUH918651 UED917779:UED918651 UNZ917779:UNZ918651 UXV917779:UXV918651 VHR917779:VHR918651 VRN917779:VRN918651 WBJ917779:WBJ918651 WLF917779:WLF918651 WVB917779:WVB918651 J983321:J984193 IP983315:IP984187 SL983315:SL984187 ACH983315:ACH984187 AMD983315:AMD984187 AVZ983315:AVZ984187 BFV983315:BFV984187 BPR983315:BPR984187 BZN983315:BZN984187 CJJ983315:CJJ984187 CTF983315:CTF984187 DDB983315:DDB984187 DMX983315:DMX984187 DWT983315:DWT984187 EGP983315:EGP984187 EQL983315:EQL984187 FAH983315:FAH984187 FKD983315:FKD984187 FTZ983315:FTZ984187 GDV983315:GDV984187 GNR983315:GNR984187 GXN983315:GXN984187 HHJ983315:HHJ984187 HRF983315:HRF984187 IBB983315:IBB984187 IKX983315:IKX984187 IUT983315:IUT984187 JEP983315:JEP984187 JOL983315:JOL984187 JYH983315:JYH984187 KID983315:KID984187 KRZ983315:KRZ984187 LBV983315:LBV984187 LLR983315:LLR984187 LVN983315:LVN984187 MFJ983315:MFJ984187 MPF983315:MPF984187 MZB983315:MZB984187 NIX983315:NIX984187 NST983315:NST984187 OCP983315:OCP984187 OML983315:OML984187 OWH983315:OWH984187 PGD983315:PGD984187 PPZ983315:PPZ984187 PZV983315:PZV984187 QJR983315:QJR984187 QTN983315:QTN984187 RDJ983315:RDJ984187 RNF983315:RNF984187 RXB983315:RXB984187 SGX983315:SGX984187 SQT983315:SQT984187 TAP983315:TAP984187 TKL983315:TKL984187 TUH983315:TUH984187 UED983315:UED984187 UNZ983315:UNZ984187 UXV983315:UXV984187 VHR983315:VHR984187 VRN983315:VRN984187 WBJ983315:WBJ984187 WLF983315:WLF984187 K358:K359 AMD24 AVZ24 BFV24 BPR24 BZN24 CJJ24 CTF24 DDB24 DMX24 DWT24 EGP24 EQL24 FAH24 FKD24 FTZ24 GDV24 GNR24 GXN24 HHJ24 HRF24 IBB24 IKX24 IUT24 JEP24 JOL24 JYH24 KID24 KRZ24 LBV24 LLR24 LVN24 MFJ24 MPF24 MZB24 NIX24 NST24 OCP24 OML24 OWH24 PGD24 PPZ24 PZV24 QJR24 QTN24 RDJ24 RNF24 RXB24 SGX24 SQT24 TAP24 TKL24 TUH24 UED24 UNZ24 UXV24 VHR24 VRN24 WBJ24 WLF24 WVB24 IP24 SL24 ACH24 J24 AVZ163 BFV163 BPR163 BZN163 CJJ163 CTF163 DDB163 DMX163 DWT163 EGP163 EQL163 FAH163 FKD163 FTZ163 GDV163 GNR163 GXN163 HHJ163 HRF163 IBB163 IKX163 IUT163 JEP163 JOL163 JYH163 KID163 KRZ163 LBV163 LLR163 LVN163 MFJ163 MPF163 MZB163 NIX163 NST163 OCP163 OML163 OWH163 PGD163 PPZ163 PZV163 QJR163 QTN163 RDJ163 RNF163 RXB163 SGX163 SQT163 TAP163 TKL163 TUH163 UED163 UNZ163 UXV163 VHR163 VRN163 WBJ163 WLF163 WVB163 IP163 SL163 G162 ACH163 AMA162 ACE162 SI162 IM162 WUY162 WLC162 WBG162 VRK162 VHO162 UXS162 UNW162 UEA162 TUE162 TKI162 TAM162 SQQ162 SGU162 RWY162 RNC162 RDG162 QTK162 QJO162 PZS162 PPW162 PGA162 OWE162 OMI162 OCM162 NSQ162 NIU162 MYY162 MPC162 MFG162 LVK162 LLO162 LBS162 KRW162 KIA162 JYE162 JOI162 JEM162 IUQ162 IKU162 IAY162 HRC162 HHG162 GXK162 GNO162 GDS162 FTW162 FKA162 FAE162 EQI162 EGM162 DWQ162 DMU162 DCY162 CTC162 CJG162 BZK162 BPO162 BFS162 AVW162 AMD163 J261:J262 J211:J212 J280:J281 DWY269:DWY270 DBV338 WUV278 WKZ278 WBD278 VRH278 VHL278 UXP278 UNT278 UDX278 TUB278 TKF278 TAJ278 SQN278 SGR278 RWV278 RMZ278 RDD278 QTH278 QJL278 PZP278 PPT278 PFX278 OWB278 OMF278 OCJ278 NSN278 NIR278 MYV278 MOZ278 MFD278 LVH278 LLL278 LBP278 KRT278 KHX278 JYB278 JOF278 JEJ278 IUN278 IKR278 IAV278 HQZ278 HHD278 GXH278 GNL278 GDP278 FTT278 FJX278 FAB278 EQF278 EGJ278 DWN278 DMR278 DCV278 CSZ278 CJD278 BZH278 BPL278 BFP278 AVT278 ALX278 ACB278 SF278 IJ278 ACJ358:ACJ359 SN358:SN359 IR358:IR359 WVD358:WVD359 WLH358:WLH359 WBL358:WBL359 VRP358:VRP359 VHT358:VHT359 UXX358:UXX359 UOB358:UOB359 UEF358:UEF359 TUJ358:TUJ359 TKN358:TKN359 TAR358:TAR359 SQV358:SQV359 SGZ358:SGZ359 RXD358:RXD359 RNH358:RNH359 RDL358:RDL359 QTP358:QTP359 QJT358:QJT359 PZX358:PZX359 PQB358:PQB359 PGF358:PGF359 OWJ358:OWJ359 OMN358:OMN359 OCR358:OCR359 NSV358:NSV359 NIZ358:NIZ359 MZD358:MZD359 MPH358:MPH359 MFL358:MFL359 LVP358:LVP359 LLT358:LLT359 LBX358:LBX359 KSB358:KSB359 KIF358:KIF359 JYJ358:JYJ359 JON358:JON359 JER358:JER359 IUV358:IUV359 IKZ358:IKZ359 IBD358:IBD359 HRH358:HRH359 HHL358:HHL359 GXP358:GXP359 GNT358:GNT359 GDX358:GDX359 FUB358:FUB359 FKF358:FKF359 FAJ358:FAJ359 EQN358:EQN359 EGR358:EGR359 DWV358:DWV359 DMZ358:DMZ359 DDD358:DDD359 CTH358:CTH359 CJL358:CJL359 BZP358:BZP359 BPT358:BPT359 BFX358:BFX359 AWB358:AWB359 AMF358:AMF359 K275:K279 EGU269:EGU270 EQQ269:EQQ270 FAM269:FAM270 FKI269:FKI270 FUE269:FUE270 GEA269:GEA270 GNW269:GNW270 GXS269:GXS270 HHO269:HHO270 HRK269:HRK270 IBG269:IBG270 ILC269:ILC270 IUY269:IUY270 JEU269:JEU270 JOQ269:JOQ270 JYM269:JYM270 KII269:KII270 KSE269:KSE270 LCA269:LCA270 LLW269:LLW270 LVS269:LVS270 MFO269:MFO270 MPK269:MPK270 MZG269:MZG270 NJC269:NJC270 NSY269:NSY270 OCU269:OCU270 OMQ269:OMQ270 OWM269:OWM270 PGI269:PGI270 PQE269:PQE270 QAA269:QAA270 QJW269:QJW270 QTS269:QTS270 RDO269:RDO270 RNK269:RNK270 RXG269:RXG270 SHC269:SHC270 SQY269:SQY270 TAU269:TAU270 TKQ269:TKQ270 TUM269:TUM270 UEI269:UEI270 UOE269:UOE270 UYA269:UYA270 VHW269:VHW270 VRS269:VRS270 WBO269:WBO270 WLK269:WLK270 WVG269:WVG270 IU269:IU270 SQ269:SQ270 ACM269:ACM270 AMI269:AMI270 AWE269:AWE270 BGA269:BGA270 BPW269:BPW270 BZS269:BZS270 CJO269:CJO270 CTK269:CTK270 DDG269:DDG270 DNC269:DNC270 DTZ284 J297:J299 EFJ283 EPF283 EZB283 FIX283 FST283 GCP283 GML283 GWH283 HGD283 HPZ283 HZV283 IJR283 ITN283 JDJ283 JNF283 JXB283 KGX283 KQT283 LAP283 LKL283 LUH283 MED283 MNZ283 MXV283 NHR283 NRN283 OBJ283 OLF283 OVB283 PEX283 POT283 PYP283 QIL283 QSH283 RCD283 RLZ283 RVV283 SFR283 SPN283 SZJ283 TJF283 TTB283 UCX283 UMT283 UWP283 VGL283 VQH283 WAD283 WJZ283 WTV283 HJ283 RF283 ABB283 AKX283 AUT283 BEP283 BOL283 BYH283 CID283 CRZ283 DBV283 DLR283 DVN321:DVN322 K282:K283 DVN283 DKD284 EDV284 ENR284 EXN284 FHJ284 FRF284 GBB284 GKX284 GUT284 HEP284 HOL284 HYH284 IID284 IRZ284 JBV284 JLR284 JVN284 KFJ284 KPF284 KZB284 LIX284 LST284 MCP284 MML284 MWH284 NGD284 NPZ284 NZV284 OJR284 OTN284 PDJ284 PNF284 PXB284 QGX284 QQT284 RAP284 RKL284 RUH284 SED284 SNZ284 SXV284 THR284 TRN284 UBJ284 ULF284 UVB284 VEX284 VOT284 VYP284 WIL284 WSH284 FV284 PR284 ZN284 AJJ284 ATF284 BDB284 BMX284 BWT284 CGP284 CQL284 DAH284 J233:J235 DKA297 EDS297 ENO297 EXK297 FHG297 FRC297 GAY297 GKU297 GUQ297 HEM297 HOI297 HYE297 IIA297 IRW297 JBS297 JLO297 JVK297 KFG297 KPC297 KYY297 LIU297 LSQ297 MCM297 MMI297 MWE297 NGA297 NPW297 NZS297 OJO297 OTK297 PDG297 PNC297 PWY297 QGU297 QQQ297 RAM297 RKI297 RUE297 SEA297 SNW297 SXS297 THO297 TRK297 UBG297 ULC297 UUY297 VEU297 VOQ297 VYM297 WII297 WSE297 FS297 PO297 ZK297 AJG297 ATC297 BCY297 BMU297 BWQ297 CGM297 CQI297 DAE297 DTW297 K267:K273 J163:J169 K321:K322 EFJ321:EFJ322 EPF321:EPF322 EZB321:EZB322 FIX321:FIX322 FST321:FST322 GCP321:GCP322 GML321:GML322 GWH321:GWH322 HGD321:HGD322 HPZ321:HPZ322 HZV321:HZV322 IJR321:IJR322 ITN321:ITN322 JDJ321:JDJ322 JNF321:JNF322 JXB321:JXB322 KGX321:KGX322 KQT321:KQT322 LAP321:LAP322 LKL321:LKL322 LUH321:LUH322 MED321:MED322 MNZ321:MNZ322 MXV321:MXV322 NHR321:NHR322 NRN321:NRN322 OBJ321:OBJ322 OLF321:OLF322 OVB321:OVB322 PEX321:PEX322 POT321:POT322 PYP321:PYP322 QIL321:QIL322 QSH321:QSH322 RCD321:RCD322 RLZ321:RLZ322 RVV321:RVV322 SFR321:SFR322 SPN321:SPN322 SZJ321:SZJ322 TJF321:TJF322 TTB321:TTB322 UCX321:UCX322 UMT321:UMT322 UWP321:UWP322 VGL321:VGL322 VQH321:VQH322 WAD321:WAD322 WJZ321:WJZ322 WTV321:WTV322 HJ321:HJ322 RF321:RF322 ABB321:ABB322 AKX321:AKX322 AUT321:AUT322 BEP321:BEP322 BOL321:BOL322 BYH321:BYH322 CID321:CID322 CRZ321:CRZ322 DBV321:DBV322 DLR338 J335 DVN338 EFJ338 EPF338 EZB338 FIX338 FST338 GCP338 GML338 GWH338 HGD338 HPZ338 HZV338 IJR338 ITN338 JDJ338 JNF338 JXB338 KGX338 KQT338 LAP338 LKL338 LUH338 MED338 MNZ338 MXV338 NHR338 NRN338 OBJ338 OLF338 OVB338 PEX338 POT338 PYP338 QIL338 QSH338 RCD338 RLZ338 RVV338 SFR338 SPN338 SZJ338 TJF338 TTB338 UCX338 UMT338 UWP338 VGL338 VQH338 WAD338 WJZ338 WTV338 HJ338 RF338 ABB338 AKX338 AUT338 BEP338 BOL338 BYH338 CID338 CRZ338 DLR321:DLR322 K338 WLF363:WLF1147 WVB363:WVB1147 IP363:IP1147 SL363:SL1147 ACH363:ACH1147 AMD363:AMD1147 AVZ363:AVZ1147 BFV363:BFV1147 BPR363:BPR1147 BZN363:BZN1147 CJJ363:CJJ1147 CTF363:CTF1147 DDB363:DDB1147 DMX363:DMX1147 DWT363:DWT1147 EGP363:EGP1147 EQL363:EQL1147 FAH363:FAH1147 FKD363:FKD1147 FTZ363:FTZ1147 GDV363:GDV1147 GNR363:GNR1147 GXN363:GXN1147 HHJ363:HHJ1147 HRF363:HRF1147 IBB363:IBB1147 IKX363:IKX1147 IUT363:IUT1147 JEP363:JEP1147 JOL363:JOL1147 JYH363:JYH1147 KID363:KID1147 KRZ363:KRZ1147 LBV363:LBV1147 LLR363:LLR1147 LVN363:LVN1147 MFJ363:MFJ1147 MPF363:MPF1147 MZB363:MZB1147 NIX363:NIX1147 NST363:NST1147 OCP363:OCP1147 OML363:OML1147 OWH363:OWH1147 PGD363:PGD1147 PPZ363:PPZ1147 PZV363:PZV1147 QJR363:QJR1147 QTN363:QTN1147 RDJ363:RDJ1147 RNF363:RNF1147 RXB363:RXB1147 SGX363:SGX1147 SQT363:SQT1147 TAP363:TAP1147 TKL363:TKL1147 TUH363:TUH1147 UED363:UED1147 UNZ363:UNZ1147 UXV363:UXV1147 VHR363:VHR1147 VRN363:VRN1147 J363:J1153 J355:J357 J362 VRN361:VRN362 VHR361:VHR362 UXV361:UXV362 UNZ361:UNZ362 UED361:UED362 TUH361:TUH362 TKL361:TKL362 TAP361:TAP362 SQT361:SQT362 SGX361:SGX362 RXB361:RXB362 RNF361:RNF362 RDJ361:RDJ362 QTN361:QTN362 QJR361:QJR362 PZV361:PZV362 PPZ361:PPZ362 PGD361:PGD362 OWH361:OWH362 OML361:OML362 OCP361:OCP362 NST361:NST362 NIX361:NIX362 MZB361:MZB362 MPF361:MPF362 MFJ361:MFJ362 LVN361:LVN362 LLR361:LLR362 LBV361:LBV362 KRZ361:KRZ362 KID361:KID362 JYH361:JYH362 JOL361:JOL362 JEP361:JEP362 IUT361:IUT362 IKX361:IKX362 IBB361:IBB362 HRF361:HRF362 HHJ361:HHJ362 GXN361:GXN362 GNR361:GNR362 GDV361:GDV362 FTZ361:FTZ362 FKD361:FKD362 FAH361:FAH362 EQL361:EQL362 EGP361:EGP362 DWT361:DWT362 DMX361:DMX362 DDB361:DDB362 CTF361:CTF362 CJJ361:CJJ362 BZN361:BZN362 BPR361:BPR362 BFV361:BFV362 AVZ361:AVZ362 AMD361:AMD362 ACH361:ACH362 SL361:SL362 IP361:IP362 WVB361:WVB362 WLF361:WLF362 WBJ361:WBJ362 WBJ363:WBJ1147">
      <formula1>осн</formula1>
    </dataValidation>
    <dataValidation type="list" allowBlank="1" showInputMessage="1" sqref="BB65817:BB66689 KL65811:KL66683 UH65811:UH66683 AED65811:AED66683 ANZ65811:ANZ66683 AXV65811:AXV66683 BHR65811:BHR66683 BRN65811:BRN66683 CBJ65811:CBJ66683 CLF65811:CLF66683 CVB65811:CVB66683 DEX65811:DEX66683 DOT65811:DOT66683 DYP65811:DYP66683 EIL65811:EIL66683 ESH65811:ESH66683 FCD65811:FCD66683 FLZ65811:FLZ66683 FVV65811:FVV66683 GFR65811:GFR66683 GPN65811:GPN66683 GZJ65811:GZJ66683 HJF65811:HJF66683 HTB65811:HTB66683 ICX65811:ICX66683 IMT65811:IMT66683 IWP65811:IWP66683 JGL65811:JGL66683 JQH65811:JQH66683 KAD65811:KAD66683 KJZ65811:KJZ66683 KTV65811:KTV66683 LDR65811:LDR66683 LNN65811:LNN66683 LXJ65811:LXJ66683 MHF65811:MHF66683 MRB65811:MRB66683 NAX65811:NAX66683 NKT65811:NKT66683 NUP65811:NUP66683 OEL65811:OEL66683 OOH65811:OOH66683 OYD65811:OYD66683 PHZ65811:PHZ66683 PRV65811:PRV66683 QBR65811:QBR66683 QLN65811:QLN66683 QVJ65811:QVJ66683 RFF65811:RFF66683 RPB65811:RPB66683 RYX65811:RYX66683 SIT65811:SIT66683 SSP65811:SSP66683 TCL65811:TCL66683 TMH65811:TMH66683 TWD65811:TWD66683 UFZ65811:UFZ66683 UPV65811:UPV66683 UZR65811:UZR66683 VJN65811:VJN66683 VTJ65811:VTJ66683 WDF65811:WDF66683 WNB65811:WNB66683 WWX65811:WWX66683 BB131353:BB132225 KL131347:KL132219 UH131347:UH132219 AED131347:AED132219 ANZ131347:ANZ132219 AXV131347:AXV132219 BHR131347:BHR132219 BRN131347:BRN132219 CBJ131347:CBJ132219 CLF131347:CLF132219 CVB131347:CVB132219 DEX131347:DEX132219 DOT131347:DOT132219 DYP131347:DYP132219 EIL131347:EIL132219 ESH131347:ESH132219 FCD131347:FCD132219 FLZ131347:FLZ132219 FVV131347:FVV132219 GFR131347:GFR132219 GPN131347:GPN132219 GZJ131347:GZJ132219 HJF131347:HJF132219 HTB131347:HTB132219 ICX131347:ICX132219 IMT131347:IMT132219 IWP131347:IWP132219 JGL131347:JGL132219 JQH131347:JQH132219 KAD131347:KAD132219 KJZ131347:KJZ132219 KTV131347:KTV132219 LDR131347:LDR132219 LNN131347:LNN132219 LXJ131347:LXJ132219 MHF131347:MHF132219 MRB131347:MRB132219 NAX131347:NAX132219 NKT131347:NKT132219 NUP131347:NUP132219 OEL131347:OEL132219 OOH131347:OOH132219 OYD131347:OYD132219 PHZ131347:PHZ132219 PRV131347:PRV132219 QBR131347:QBR132219 QLN131347:QLN132219 QVJ131347:QVJ132219 RFF131347:RFF132219 RPB131347:RPB132219 RYX131347:RYX132219 SIT131347:SIT132219 SSP131347:SSP132219 TCL131347:TCL132219 TMH131347:TMH132219 TWD131347:TWD132219 UFZ131347:UFZ132219 UPV131347:UPV132219 UZR131347:UZR132219 VJN131347:VJN132219 VTJ131347:VTJ132219 WDF131347:WDF132219 WNB131347:WNB132219 WWX131347:WWX132219 BB196889:BB197761 KL196883:KL197755 UH196883:UH197755 AED196883:AED197755 ANZ196883:ANZ197755 AXV196883:AXV197755 BHR196883:BHR197755 BRN196883:BRN197755 CBJ196883:CBJ197755 CLF196883:CLF197755 CVB196883:CVB197755 DEX196883:DEX197755 DOT196883:DOT197755 DYP196883:DYP197755 EIL196883:EIL197755 ESH196883:ESH197755 FCD196883:FCD197755 FLZ196883:FLZ197755 FVV196883:FVV197755 GFR196883:GFR197755 GPN196883:GPN197755 GZJ196883:GZJ197755 HJF196883:HJF197755 HTB196883:HTB197755 ICX196883:ICX197755 IMT196883:IMT197755 IWP196883:IWP197755 JGL196883:JGL197755 JQH196883:JQH197755 KAD196883:KAD197755 KJZ196883:KJZ197755 KTV196883:KTV197755 LDR196883:LDR197755 LNN196883:LNN197755 LXJ196883:LXJ197755 MHF196883:MHF197755 MRB196883:MRB197755 NAX196883:NAX197755 NKT196883:NKT197755 NUP196883:NUP197755 OEL196883:OEL197755 OOH196883:OOH197755 OYD196883:OYD197755 PHZ196883:PHZ197755 PRV196883:PRV197755 QBR196883:QBR197755 QLN196883:QLN197755 QVJ196883:QVJ197755 RFF196883:RFF197755 RPB196883:RPB197755 RYX196883:RYX197755 SIT196883:SIT197755 SSP196883:SSP197755 TCL196883:TCL197755 TMH196883:TMH197755 TWD196883:TWD197755 UFZ196883:UFZ197755 UPV196883:UPV197755 UZR196883:UZR197755 VJN196883:VJN197755 VTJ196883:VTJ197755 WDF196883:WDF197755 WNB196883:WNB197755 WWX196883:WWX197755 BB262425:BB263297 KL262419:KL263291 UH262419:UH263291 AED262419:AED263291 ANZ262419:ANZ263291 AXV262419:AXV263291 BHR262419:BHR263291 BRN262419:BRN263291 CBJ262419:CBJ263291 CLF262419:CLF263291 CVB262419:CVB263291 DEX262419:DEX263291 DOT262419:DOT263291 DYP262419:DYP263291 EIL262419:EIL263291 ESH262419:ESH263291 FCD262419:FCD263291 FLZ262419:FLZ263291 FVV262419:FVV263291 GFR262419:GFR263291 GPN262419:GPN263291 GZJ262419:GZJ263291 HJF262419:HJF263291 HTB262419:HTB263291 ICX262419:ICX263291 IMT262419:IMT263291 IWP262419:IWP263291 JGL262419:JGL263291 JQH262419:JQH263291 KAD262419:KAD263291 KJZ262419:KJZ263291 KTV262419:KTV263291 LDR262419:LDR263291 LNN262419:LNN263291 LXJ262419:LXJ263291 MHF262419:MHF263291 MRB262419:MRB263291 NAX262419:NAX263291 NKT262419:NKT263291 NUP262419:NUP263291 OEL262419:OEL263291 OOH262419:OOH263291 OYD262419:OYD263291 PHZ262419:PHZ263291 PRV262419:PRV263291 QBR262419:QBR263291 QLN262419:QLN263291 QVJ262419:QVJ263291 RFF262419:RFF263291 RPB262419:RPB263291 RYX262419:RYX263291 SIT262419:SIT263291 SSP262419:SSP263291 TCL262419:TCL263291 TMH262419:TMH263291 TWD262419:TWD263291 UFZ262419:UFZ263291 UPV262419:UPV263291 UZR262419:UZR263291 VJN262419:VJN263291 VTJ262419:VTJ263291 WDF262419:WDF263291 WNB262419:WNB263291 WWX262419:WWX263291 BB327961:BB328833 KL327955:KL328827 UH327955:UH328827 AED327955:AED328827 ANZ327955:ANZ328827 AXV327955:AXV328827 BHR327955:BHR328827 BRN327955:BRN328827 CBJ327955:CBJ328827 CLF327955:CLF328827 CVB327955:CVB328827 DEX327955:DEX328827 DOT327955:DOT328827 DYP327955:DYP328827 EIL327955:EIL328827 ESH327955:ESH328827 FCD327955:FCD328827 FLZ327955:FLZ328827 FVV327955:FVV328827 GFR327955:GFR328827 GPN327955:GPN328827 GZJ327955:GZJ328827 HJF327955:HJF328827 HTB327955:HTB328827 ICX327955:ICX328827 IMT327955:IMT328827 IWP327955:IWP328827 JGL327955:JGL328827 JQH327955:JQH328827 KAD327955:KAD328827 KJZ327955:KJZ328827 KTV327955:KTV328827 LDR327955:LDR328827 LNN327955:LNN328827 LXJ327955:LXJ328827 MHF327955:MHF328827 MRB327955:MRB328827 NAX327955:NAX328827 NKT327955:NKT328827 NUP327955:NUP328827 OEL327955:OEL328827 OOH327955:OOH328827 OYD327955:OYD328827 PHZ327955:PHZ328827 PRV327955:PRV328827 QBR327955:QBR328827 QLN327955:QLN328827 QVJ327955:QVJ328827 RFF327955:RFF328827 RPB327955:RPB328827 RYX327955:RYX328827 SIT327955:SIT328827 SSP327955:SSP328827 TCL327955:TCL328827 TMH327955:TMH328827 TWD327955:TWD328827 UFZ327955:UFZ328827 UPV327955:UPV328827 UZR327955:UZR328827 VJN327955:VJN328827 VTJ327955:VTJ328827 WDF327955:WDF328827 WNB327955:WNB328827 WWX327955:WWX328827 BB393497:BB394369 KL393491:KL394363 UH393491:UH394363 AED393491:AED394363 ANZ393491:ANZ394363 AXV393491:AXV394363 BHR393491:BHR394363 BRN393491:BRN394363 CBJ393491:CBJ394363 CLF393491:CLF394363 CVB393491:CVB394363 DEX393491:DEX394363 DOT393491:DOT394363 DYP393491:DYP394363 EIL393491:EIL394363 ESH393491:ESH394363 FCD393491:FCD394363 FLZ393491:FLZ394363 FVV393491:FVV394363 GFR393491:GFR394363 GPN393491:GPN394363 GZJ393491:GZJ394363 HJF393491:HJF394363 HTB393491:HTB394363 ICX393491:ICX394363 IMT393491:IMT394363 IWP393491:IWP394363 JGL393491:JGL394363 JQH393491:JQH394363 KAD393491:KAD394363 KJZ393491:KJZ394363 KTV393491:KTV394363 LDR393491:LDR394363 LNN393491:LNN394363 LXJ393491:LXJ394363 MHF393491:MHF394363 MRB393491:MRB394363 NAX393491:NAX394363 NKT393491:NKT394363 NUP393491:NUP394363 OEL393491:OEL394363 OOH393491:OOH394363 OYD393491:OYD394363 PHZ393491:PHZ394363 PRV393491:PRV394363 QBR393491:QBR394363 QLN393491:QLN394363 QVJ393491:QVJ394363 RFF393491:RFF394363 RPB393491:RPB394363 RYX393491:RYX394363 SIT393491:SIT394363 SSP393491:SSP394363 TCL393491:TCL394363 TMH393491:TMH394363 TWD393491:TWD394363 UFZ393491:UFZ394363 UPV393491:UPV394363 UZR393491:UZR394363 VJN393491:VJN394363 VTJ393491:VTJ394363 WDF393491:WDF394363 WNB393491:WNB394363 WWX393491:WWX394363 BB459033:BB459905 KL459027:KL459899 UH459027:UH459899 AED459027:AED459899 ANZ459027:ANZ459899 AXV459027:AXV459899 BHR459027:BHR459899 BRN459027:BRN459899 CBJ459027:CBJ459899 CLF459027:CLF459899 CVB459027:CVB459899 DEX459027:DEX459899 DOT459027:DOT459899 DYP459027:DYP459899 EIL459027:EIL459899 ESH459027:ESH459899 FCD459027:FCD459899 FLZ459027:FLZ459899 FVV459027:FVV459899 GFR459027:GFR459899 GPN459027:GPN459899 GZJ459027:GZJ459899 HJF459027:HJF459899 HTB459027:HTB459899 ICX459027:ICX459899 IMT459027:IMT459899 IWP459027:IWP459899 JGL459027:JGL459899 JQH459027:JQH459899 KAD459027:KAD459899 KJZ459027:KJZ459899 KTV459027:KTV459899 LDR459027:LDR459899 LNN459027:LNN459899 LXJ459027:LXJ459899 MHF459027:MHF459899 MRB459027:MRB459899 NAX459027:NAX459899 NKT459027:NKT459899 NUP459027:NUP459899 OEL459027:OEL459899 OOH459027:OOH459899 OYD459027:OYD459899 PHZ459027:PHZ459899 PRV459027:PRV459899 QBR459027:QBR459899 QLN459027:QLN459899 QVJ459027:QVJ459899 RFF459027:RFF459899 RPB459027:RPB459899 RYX459027:RYX459899 SIT459027:SIT459899 SSP459027:SSP459899 TCL459027:TCL459899 TMH459027:TMH459899 TWD459027:TWD459899 UFZ459027:UFZ459899 UPV459027:UPV459899 UZR459027:UZR459899 VJN459027:VJN459899 VTJ459027:VTJ459899 WDF459027:WDF459899 WNB459027:WNB459899 WWX459027:WWX459899 BB524569:BB525441 KL524563:KL525435 UH524563:UH525435 AED524563:AED525435 ANZ524563:ANZ525435 AXV524563:AXV525435 BHR524563:BHR525435 BRN524563:BRN525435 CBJ524563:CBJ525435 CLF524563:CLF525435 CVB524563:CVB525435 DEX524563:DEX525435 DOT524563:DOT525435 DYP524563:DYP525435 EIL524563:EIL525435 ESH524563:ESH525435 FCD524563:FCD525435 FLZ524563:FLZ525435 FVV524563:FVV525435 GFR524563:GFR525435 GPN524563:GPN525435 GZJ524563:GZJ525435 HJF524563:HJF525435 HTB524563:HTB525435 ICX524563:ICX525435 IMT524563:IMT525435 IWP524563:IWP525435 JGL524563:JGL525435 JQH524563:JQH525435 KAD524563:KAD525435 KJZ524563:KJZ525435 KTV524563:KTV525435 LDR524563:LDR525435 LNN524563:LNN525435 LXJ524563:LXJ525435 MHF524563:MHF525435 MRB524563:MRB525435 NAX524563:NAX525435 NKT524563:NKT525435 NUP524563:NUP525435 OEL524563:OEL525435 OOH524563:OOH525435 OYD524563:OYD525435 PHZ524563:PHZ525435 PRV524563:PRV525435 QBR524563:QBR525435 QLN524563:QLN525435 QVJ524563:QVJ525435 RFF524563:RFF525435 RPB524563:RPB525435 RYX524563:RYX525435 SIT524563:SIT525435 SSP524563:SSP525435 TCL524563:TCL525435 TMH524563:TMH525435 TWD524563:TWD525435 UFZ524563:UFZ525435 UPV524563:UPV525435 UZR524563:UZR525435 VJN524563:VJN525435 VTJ524563:VTJ525435 WDF524563:WDF525435 WNB524563:WNB525435 WWX524563:WWX525435 BB590105:BB590977 KL590099:KL590971 UH590099:UH590971 AED590099:AED590971 ANZ590099:ANZ590971 AXV590099:AXV590971 BHR590099:BHR590971 BRN590099:BRN590971 CBJ590099:CBJ590971 CLF590099:CLF590971 CVB590099:CVB590971 DEX590099:DEX590971 DOT590099:DOT590971 DYP590099:DYP590971 EIL590099:EIL590971 ESH590099:ESH590971 FCD590099:FCD590971 FLZ590099:FLZ590971 FVV590099:FVV590971 GFR590099:GFR590971 GPN590099:GPN590971 GZJ590099:GZJ590971 HJF590099:HJF590971 HTB590099:HTB590971 ICX590099:ICX590971 IMT590099:IMT590971 IWP590099:IWP590971 JGL590099:JGL590971 JQH590099:JQH590971 KAD590099:KAD590971 KJZ590099:KJZ590971 KTV590099:KTV590971 LDR590099:LDR590971 LNN590099:LNN590971 LXJ590099:LXJ590971 MHF590099:MHF590971 MRB590099:MRB590971 NAX590099:NAX590971 NKT590099:NKT590971 NUP590099:NUP590971 OEL590099:OEL590971 OOH590099:OOH590971 OYD590099:OYD590971 PHZ590099:PHZ590971 PRV590099:PRV590971 QBR590099:QBR590971 QLN590099:QLN590971 QVJ590099:QVJ590971 RFF590099:RFF590971 RPB590099:RPB590971 RYX590099:RYX590971 SIT590099:SIT590971 SSP590099:SSP590971 TCL590099:TCL590971 TMH590099:TMH590971 TWD590099:TWD590971 UFZ590099:UFZ590971 UPV590099:UPV590971 UZR590099:UZR590971 VJN590099:VJN590971 VTJ590099:VTJ590971 WDF590099:WDF590971 WNB590099:WNB590971 WWX590099:WWX590971 BB655641:BB656513 KL655635:KL656507 UH655635:UH656507 AED655635:AED656507 ANZ655635:ANZ656507 AXV655635:AXV656507 BHR655635:BHR656507 BRN655635:BRN656507 CBJ655635:CBJ656507 CLF655635:CLF656507 CVB655635:CVB656507 DEX655635:DEX656507 DOT655635:DOT656507 DYP655635:DYP656507 EIL655635:EIL656507 ESH655635:ESH656507 FCD655635:FCD656507 FLZ655635:FLZ656507 FVV655635:FVV656507 GFR655635:GFR656507 GPN655635:GPN656507 GZJ655635:GZJ656507 HJF655635:HJF656507 HTB655635:HTB656507 ICX655635:ICX656507 IMT655635:IMT656507 IWP655635:IWP656507 JGL655635:JGL656507 JQH655635:JQH656507 KAD655635:KAD656507 KJZ655635:KJZ656507 KTV655635:KTV656507 LDR655635:LDR656507 LNN655635:LNN656507 LXJ655635:LXJ656507 MHF655635:MHF656507 MRB655635:MRB656507 NAX655635:NAX656507 NKT655635:NKT656507 NUP655635:NUP656507 OEL655635:OEL656507 OOH655635:OOH656507 OYD655635:OYD656507 PHZ655635:PHZ656507 PRV655635:PRV656507 QBR655635:QBR656507 QLN655635:QLN656507 QVJ655635:QVJ656507 RFF655635:RFF656507 RPB655635:RPB656507 RYX655635:RYX656507 SIT655635:SIT656507 SSP655635:SSP656507 TCL655635:TCL656507 TMH655635:TMH656507 TWD655635:TWD656507 UFZ655635:UFZ656507 UPV655635:UPV656507 UZR655635:UZR656507 VJN655635:VJN656507 VTJ655635:VTJ656507 WDF655635:WDF656507 WNB655635:WNB656507 WWX655635:WWX656507 BB721177:BB722049 KL721171:KL722043 UH721171:UH722043 AED721171:AED722043 ANZ721171:ANZ722043 AXV721171:AXV722043 BHR721171:BHR722043 BRN721171:BRN722043 CBJ721171:CBJ722043 CLF721171:CLF722043 CVB721171:CVB722043 DEX721171:DEX722043 DOT721171:DOT722043 DYP721171:DYP722043 EIL721171:EIL722043 ESH721171:ESH722043 FCD721171:FCD722043 FLZ721171:FLZ722043 FVV721171:FVV722043 GFR721171:GFR722043 GPN721171:GPN722043 GZJ721171:GZJ722043 HJF721171:HJF722043 HTB721171:HTB722043 ICX721171:ICX722043 IMT721171:IMT722043 IWP721171:IWP722043 JGL721171:JGL722043 JQH721171:JQH722043 KAD721171:KAD722043 KJZ721171:KJZ722043 KTV721171:KTV722043 LDR721171:LDR722043 LNN721171:LNN722043 LXJ721171:LXJ722043 MHF721171:MHF722043 MRB721171:MRB722043 NAX721171:NAX722043 NKT721171:NKT722043 NUP721171:NUP722043 OEL721171:OEL722043 OOH721171:OOH722043 OYD721171:OYD722043 PHZ721171:PHZ722043 PRV721171:PRV722043 QBR721171:QBR722043 QLN721171:QLN722043 QVJ721171:QVJ722043 RFF721171:RFF722043 RPB721171:RPB722043 RYX721171:RYX722043 SIT721171:SIT722043 SSP721171:SSP722043 TCL721171:TCL722043 TMH721171:TMH722043 TWD721171:TWD722043 UFZ721171:UFZ722043 UPV721171:UPV722043 UZR721171:UZR722043 VJN721171:VJN722043 VTJ721171:VTJ722043 WDF721171:WDF722043 WNB721171:WNB722043 WWX721171:WWX722043 BB786713:BB787585 KL786707:KL787579 UH786707:UH787579 AED786707:AED787579 ANZ786707:ANZ787579 AXV786707:AXV787579 BHR786707:BHR787579 BRN786707:BRN787579 CBJ786707:CBJ787579 CLF786707:CLF787579 CVB786707:CVB787579 DEX786707:DEX787579 DOT786707:DOT787579 DYP786707:DYP787579 EIL786707:EIL787579 ESH786707:ESH787579 FCD786707:FCD787579 FLZ786707:FLZ787579 FVV786707:FVV787579 GFR786707:GFR787579 GPN786707:GPN787579 GZJ786707:GZJ787579 HJF786707:HJF787579 HTB786707:HTB787579 ICX786707:ICX787579 IMT786707:IMT787579 IWP786707:IWP787579 JGL786707:JGL787579 JQH786707:JQH787579 KAD786707:KAD787579 KJZ786707:KJZ787579 KTV786707:KTV787579 LDR786707:LDR787579 LNN786707:LNN787579 LXJ786707:LXJ787579 MHF786707:MHF787579 MRB786707:MRB787579 NAX786707:NAX787579 NKT786707:NKT787579 NUP786707:NUP787579 OEL786707:OEL787579 OOH786707:OOH787579 OYD786707:OYD787579 PHZ786707:PHZ787579 PRV786707:PRV787579 QBR786707:QBR787579 QLN786707:QLN787579 QVJ786707:QVJ787579 RFF786707:RFF787579 RPB786707:RPB787579 RYX786707:RYX787579 SIT786707:SIT787579 SSP786707:SSP787579 TCL786707:TCL787579 TMH786707:TMH787579 TWD786707:TWD787579 UFZ786707:UFZ787579 UPV786707:UPV787579 UZR786707:UZR787579 VJN786707:VJN787579 VTJ786707:VTJ787579 WDF786707:WDF787579 WNB786707:WNB787579 WWX786707:WWX787579 BB852249:BB853121 KL852243:KL853115 UH852243:UH853115 AED852243:AED853115 ANZ852243:ANZ853115 AXV852243:AXV853115 BHR852243:BHR853115 BRN852243:BRN853115 CBJ852243:CBJ853115 CLF852243:CLF853115 CVB852243:CVB853115 DEX852243:DEX853115 DOT852243:DOT853115 DYP852243:DYP853115 EIL852243:EIL853115 ESH852243:ESH853115 FCD852243:FCD853115 FLZ852243:FLZ853115 FVV852243:FVV853115 GFR852243:GFR853115 GPN852243:GPN853115 GZJ852243:GZJ853115 HJF852243:HJF853115 HTB852243:HTB853115 ICX852243:ICX853115 IMT852243:IMT853115 IWP852243:IWP853115 JGL852243:JGL853115 JQH852243:JQH853115 KAD852243:KAD853115 KJZ852243:KJZ853115 KTV852243:KTV853115 LDR852243:LDR853115 LNN852243:LNN853115 LXJ852243:LXJ853115 MHF852243:MHF853115 MRB852243:MRB853115 NAX852243:NAX853115 NKT852243:NKT853115 NUP852243:NUP853115 OEL852243:OEL853115 OOH852243:OOH853115 OYD852243:OYD853115 PHZ852243:PHZ853115 PRV852243:PRV853115 QBR852243:QBR853115 QLN852243:QLN853115 QVJ852243:QVJ853115 RFF852243:RFF853115 RPB852243:RPB853115 RYX852243:RYX853115 SIT852243:SIT853115 SSP852243:SSP853115 TCL852243:TCL853115 TMH852243:TMH853115 TWD852243:TWD853115 UFZ852243:UFZ853115 UPV852243:UPV853115 UZR852243:UZR853115 VJN852243:VJN853115 VTJ852243:VTJ853115 WDF852243:WDF853115 WNB852243:WNB853115 WWX852243:WWX853115 BB917785:BB918657 KL917779:KL918651 UH917779:UH918651 AED917779:AED918651 ANZ917779:ANZ918651 AXV917779:AXV918651 BHR917779:BHR918651 BRN917779:BRN918651 CBJ917779:CBJ918651 CLF917779:CLF918651 CVB917779:CVB918651 DEX917779:DEX918651 DOT917779:DOT918651 DYP917779:DYP918651 EIL917779:EIL918651 ESH917779:ESH918651 FCD917779:FCD918651 FLZ917779:FLZ918651 FVV917779:FVV918651 GFR917779:GFR918651 GPN917779:GPN918651 GZJ917779:GZJ918651 HJF917779:HJF918651 HTB917779:HTB918651 ICX917779:ICX918651 IMT917779:IMT918651 IWP917779:IWP918651 JGL917779:JGL918651 JQH917779:JQH918651 KAD917779:KAD918651 KJZ917779:KJZ918651 KTV917779:KTV918651 LDR917779:LDR918651 LNN917779:LNN918651 LXJ917779:LXJ918651 MHF917779:MHF918651 MRB917779:MRB918651 NAX917779:NAX918651 NKT917779:NKT918651 NUP917779:NUP918651 OEL917779:OEL918651 OOH917779:OOH918651 OYD917779:OYD918651 PHZ917779:PHZ918651 PRV917779:PRV918651 QBR917779:QBR918651 QLN917779:QLN918651 QVJ917779:QVJ918651 RFF917779:RFF918651 RPB917779:RPB918651 RYX917779:RYX918651 SIT917779:SIT918651 SSP917779:SSP918651 TCL917779:TCL918651 TMH917779:TMH918651 TWD917779:TWD918651 UFZ917779:UFZ918651 UPV917779:UPV918651 UZR917779:UZR918651 VJN917779:VJN918651 VTJ917779:VTJ918651 WDF917779:WDF918651 WNB917779:WNB918651 WWX917779:WWX918651 BB983321:BB984193 KL983315:KL984187 UH983315:UH984187 AED983315:AED984187 ANZ983315:ANZ984187 AXV983315:AXV984187 BHR983315:BHR984187 BRN983315:BRN984187 CBJ983315:CBJ984187 CLF983315:CLF984187 CVB983315:CVB984187 DEX983315:DEX984187 DOT983315:DOT984187 DYP983315:DYP984187 EIL983315:EIL984187 ESH983315:ESH984187 FCD983315:FCD984187 FLZ983315:FLZ984187 FVV983315:FVV984187 GFR983315:GFR984187 GPN983315:GPN984187 GZJ983315:GZJ984187 HJF983315:HJF984187 HTB983315:HTB984187 ICX983315:ICX984187 IMT983315:IMT984187 IWP983315:IWP984187 JGL983315:JGL984187 JQH983315:JQH984187 KAD983315:KAD984187 KJZ983315:KJZ984187 KTV983315:KTV984187 LDR983315:LDR984187 LNN983315:LNN984187 LXJ983315:LXJ984187 MHF983315:MHF984187 MRB983315:MRB984187 NAX983315:NAX984187 NKT983315:NKT984187 NUP983315:NUP984187 OEL983315:OEL984187 OOH983315:OOH984187 OYD983315:OYD984187 PHZ983315:PHZ984187 PRV983315:PRV984187 QBR983315:QBR984187 QLN983315:QLN984187 QVJ983315:QVJ984187 RFF983315:RFF984187 RPB983315:RPB984187 RYX983315:RYX984187 SIT983315:SIT984187 SSP983315:SSP984187 TCL983315:TCL984187 TMH983315:TMH984187 TWD983315:TWD984187 UFZ983315:UFZ984187 UPV983315:UPV984187 UZR983315:UZR984187 VJN983315:VJN984187 VTJ983315:VTJ984187 WDF983315:WDF984187 WNB983315:WNB984187 WWX983315:WWX984187 BH65811:BH66685 KR65811:KR66685 UN65811:UN66685 AEJ65811:AEJ66685 AOF65811:AOF66685 AYB65811:AYB66685 BHX65811:BHX66685 BRT65811:BRT66685 CBP65811:CBP66685 CLL65811:CLL66685 CVH65811:CVH66685 DFD65811:DFD66685 DOZ65811:DOZ66685 DYV65811:DYV66685 EIR65811:EIR66685 ESN65811:ESN66685 FCJ65811:FCJ66685 FMF65811:FMF66685 FWB65811:FWB66685 GFX65811:GFX66685 GPT65811:GPT66685 GZP65811:GZP66685 HJL65811:HJL66685 HTH65811:HTH66685 IDD65811:IDD66685 IMZ65811:IMZ66685 IWV65811:IWV66685 JGR65811:JGR66685 JQN65811:JQN66685 KAJ65811:KAJ66685 KKF65811:KKF66685 KUB65811:KUB66685 LDX65811:LDX66685 LNT65811:LNT66685 LXP65811:LXP66685 MHL65811:MHL66685 MRH65811:MRH66685 NBD65811:NBD66685 NKZ65811:NKZ66685 NUV65811:NUV66685 OER65811:OER66685 OON65811:OON66685 OYJ65811:OYJ66685 PIF65811:PIF66685 PSB65811:PSB66685 QBX65811:QBX66685 QLT65811:QLT66685 QVP65811:QVP66685 RFL65811:RFL66685 RPH65811:RPH66685 RZD65811:RZD66685 SIZ65811:SIZ66685 SSV65811:SSV66685 TCR65811:TCR66685 TMN65811:TMN66685 TWJ65811:TWJ66685 UGF65811:UGF66685 UQB65811:UQB66685 UZX65811:UZX66685 VJT65811:VJT66685 VTP65811:VTP66685 WDL65811:WDL66685 WNH65811:WNH66685 WXD65811:WXD66685 BH131347:BH132221 KR131347:KR132221 UN131347:UN132221 AEJ131347:AEJ132221 AOF131347:AOF132221 AYB131347:AYB132221 BHX131347:BHX132221 BRT131347:BRT132221 CBP131347:CBP132221 CLL131347:CLL132221 CVH131347:CVH132221 DFD131347:DFD132221 DOZ131347:DOZ132221 DYV131347:DYV132221 EIR131347:EIR132221 ESN131347:ESN132221 FCJ131347:FCJ132221 FMF131347:FMF132221 FWB131347:FWB132221 GFX131347:GFX132221 GPT131347:GPT132221 GZP131347:GZP132221 HJL131347:HJL132221 HTH131347:HTH132221 IDD131347:IDD132221 IMZ131347:IMZ132221 IWV131347:IWV132221 JGR131347:JGR132221 JQN131347:JQN132221 KAJ131347:KAJ132221 KKF131347:KKF132221 KUB131347:KUB132221 LDX131347:LDX132221 LNT131347:LNT132221 LXP131347:LXP132221 MHL131347:MHL132221 MRH131347:MRH132221 NBD131347:NBD132221 NKZ131347:NKZ132221 NUV131347:NUV132221 OER131347:OER132221 OON131347:OON132221 OYJ131347:OYJ132221 PIF131347:PIF132221 PSB131347:PSB132221 QBX131347:QBX132221 QLT131347:QLT132221 QVP131347:QVP132221 RFL131347:RFL132221 RPH131347:RPH132221 RZD131347:RZD132221 SIZ131347:SIZ132221 SSV131347:SSV132221 TCR131347:TCR132221 TMN131347:TMN132221 TWJ131347:TWJ132221 UGF131347:UGF132221 UQB131347:UQB132221 UZX131347:UZX132221 VJT131347:VJT132221 VTP131347:VTP132221 WDL131347:WDL132221 WNH131347:WNH132221 WXD131347:WXD132221 BH196883:BH197757 KR196883:KR197757 UN196883:UN197757 AEJ196883:AEJ197757 AOF196883:AOF197757 AYB196883:AYB197757 BHX196883:BHX197757 BRT196883:BRT197757 CBP196883:CBP197757 CLL196883:CLL197757 CVH196883:CVH197757 DFD196883:DFD197757 DOZ196883:DOZ197757 DYV196883:DYV197757 EIR196883:EIR197757 ESN196883:ESN197757 FCJ196883:FCJ197757 FMF196883:FMF197757 FWB196883:FWB197757 GFX196883:GFX197757 GPT196883:GPT197757 GZP196883:GZP197757 HJL196883:HJL197757 HTH196883:HTH197757 IDD196883:IDD197757 IMZ196883:IMZ197757 IWV196883:IWV197757 JGR196883:JGR197757 JQN196883:JQN197757 KAJ196883:KAJ197757 KKF196883:KKF197757 KUB196883:KUB197757 LDX196883:LDX197757 LNT196883:LNT197757 LXP196883:LXP197757 MHL196883:MHL197757 MRH196883:MRH197757 NBD196883:NBD197757 NKZ196883:NKZ197757 NUV196883:NUV197757 OER196883:OER197757 OON196883:OON197757 OYJ196883:OYJ197757 PIF196883:PIF197757 PSB196883:PSB197757 QBX196883:QBX197757 QLT196883:QLT197757 QVP196883:QVP197757 RFL196883:RFL197757 RPH196883:RPH197757 RZD196883:RZD197757 SIZ196883:SIZ197757 SSV196883:SSV197757 TCR196883:TCR197757 TMN196883:TMN197757 TWJ196883:TWJ197757 UGF196883:UGF197757 UQB196883:UQB197757 UZX196883:UZX197757 VJT196883:VJT197757 VTP196883:VTP197757 WDL196883:WDL197757 WNH196883:WNH197757 WXD196883:WXD197757 BH262419:BH263293 KR262419:KR263293 UN262419:UN263293 AEJ262419:AEJ263293 AOF262419:AOF263293 AYB262419:AYB263293 BHX262419:BHX263293 BRT262419:BRT263293 CBP262419:CBP263293 CLL262419:CLL263293 CVH262419:CVH263293 DFD262419:DFD263293 DOZ262419:DOZ263293 DYV262419:DYV263293 EIR262419:EIR263293 ESN262419:ESN263293 FCJ262419:FCJ263293 FMF262419:FMF263293 FWB262419:FWB263293 GFX262419:GFX263293 GPT262419:GPT263293 GZP262419:GZP263293 HJL262419:HJL263293 HTH262419:HTH263293 IDD262419:IDD263293 IMZ262419:IMZ263293 IWV262419:IWV263293 JGR262419:JGR263293 JQN262419:JQN263293 KAJ262419:KAJ263293 KKF262419:KKF263293 KUB262419:KUB263293 LDX262419:LDX263293 LNT262419:LNT263293 LXP262419:LXP263293 MHL262419:MHL263293 MRH262419:MRH263293 NBD262419:NBD263293 NKZ262419:NKZ263293 NUV262419:NUV263293 OER262419:OER263293 OON262419:OON263293 OYJ262419:OYJ263293 PIF262419:PIF263293 PSB262419:PSB263293 QBX262419:QBX263293 QLT262419:QLT263293 QVP262419:QVP263293 RFL262419:RFL263293 RPH262419:RPH263293 RZD262419:RZD263293 SIZ262419:SIZ263293 SSV262419:SSV263293 TCR262419:TCR263293 TMN262419:TMN263293 TWJ262419:TWJ263293 UGF262419:UGF263293 UQB262419:UQB263293 UZX262419:UZX263293 VJT262419:VJT263293 VTP262419:VTP263293 WDL262419:WDL263293 WNH262419:WNH263293 WXD262419:WXD263293 BH327955:BH328829 KR327955:KR328829 UN327955:UN328829 AEJ327955:AEJ328829 AOF327955:AOF328829 AYB327955:AYB328829 BHX327955:BHX328829 BRT327955:BRT328829 CBP327955:CBP328829 CLL327955:CLL328829 CVH327955:CVH328829 DFD327955:DFD328829 DOZ327955:DOZ328829 DYV327955:DYV328829 EIR327955:EIR328829 ESN327955:ESN328829 FCJ327955:FCJ328829 FMF327955:FMF328829 FWB327955:FWB328829 GFX327955:GFX328829 GPT327955:GPT328829 GZP327955:GZP328829 HJL327955:HJL328829 HTH327955:HTH328829 IDD327955:IDD328829 IMZ327955:IMZ328829 IWV327955:IWV328829 JGR327955:JGR328829 JQN327955:JQN328829 KAJ327955:KAJ328829 KKF327955:KKF328829 KUB327955:KUB328829 LDX327955:LDX328829 LNT327955:LNT328829 LXP327955:LXP328829 MHL327955:MHL328829 MRH327955:MRH328829 NBD327955:NBD328829 NKZ327955:NKZ328829 NUV327955:NUV328829 OER327955:OER328829 OON327955:OON328829 OYJ327955:OYJ328829 PIF327955:PIF328829 PSB327955:PSB328829 QBX327955:QBX328829 QLT327955:QLT328829 QVP327955:QVP328829 RFL327955:RFL328829 RPH327955:RPH328829 RZD327955:RZD328829 SIZ327955:SIZ328829 SSV327955:SSV328829 TCR327955:TCR328829 TMN327955:TMN328829 TWJ327955:TWJ328829 UGF327955:UGF328829 UQB327955:UQB328829 UZX327955:UZX328829 VJT327955:VJT328829 VTP327955:VTP328829 WDL327955:WDL328829 WNH327955:WNH328829 WXD327955:WXD328829 BH393491:BH394365 KR393491:KR394365 UN393491:UN394365 AEJ393491:AEJ394365 AOF393491:AOF394365 AYB393491:AYB394365 BHX393491:BHX394365 BRT393491:BRT394365 CBP393491:CBP394365 CLL393491:CLL394365 CVH393491:CVH394365 DFD393491:DFD394365 DOZ393491:DOZ394365 DYV393491:DYV394365 EIR393491:EIR394365 ESN393491:ESN394365 FCJ393491:FCJ394365 FMF393491:FMF394365 FWB393491:FWB394365 GFX393491:GFX394365 GPT393491:GPT394365 GZP393491:GZP394365 HJL393491:HJL394365 HTH393491:HTH394365 IDD393491:IDD394365 IMZ393491:IMZ394365 IWV393491:IWV394365 JGR393491:JGR394365 JQN393491:JQN394365 KAJ393491:KAJ394365 KKF393491:KKF394365 KUB393491:KUB394365 LDX393491:LDX394365 LNT393491:LNT394365 LXP393491:LXP394365 MHL393491:MHL394365 MRH393491:MRH394365 NBD393491:NBD394365 NKZ393491:NKZ394365 NUV393491:NUV394365 OER393491:OER394365 OON393491:OON394365 OYJ393491:OYJ394365 PIF393491:PIF394365 PSB393491:PSB394365 QBX393491:QBX394365 QLT393491:QLT394365 QVP393491:QVP394365 RFL393491:RFL394365 RPH393491:RPH394365 RZD393491:RZD394365 SIZ393491:SIZ394365 SSV393491:SSV394365 TCR393491:TCR394365 TMN393491:TMN394365 TWJ393491:TWJ394365 UGF393491:UGF394365 UQB393491:UQB394365 UZX393491:UZX394365 VJT393491:VJT394365 VTP393491:VTP394365 WDL393491:WDL394365 WNH393491:WNH394365 WXD393491:WXD394365 BH459027:BH459901 KR459027:KR459901 UN459027:UN459901 AEJ459027:AEJ459901 AOF459027:AOF459901 AYB459027:AYB459901 BHX459027:BHX459901 BRT459027:BRT459901 CBP459027:CBP459901 CLL459027:CLL459901 CVH459027:CVH459901 DFD459027:DFD459901 DOZ459027:DOZ459901 DYV459027:DYV459901 EIR459027:EIR459901 ESN459027:ESN459901 FCJ459027:FCJ459901 FMF459027:FMF459901 FWB459027:FWB459901 GFX459027:GFX459901 GPT459027:GPT459901 GZP459027:GZP459901 HJL459027:HJL459901 HTH459027:HTH459901 IDD459027:IDD459901 IMZ459027:IMZ459901 IWV459027:IWV459901 JGR459027:JGR459901 JQN459027:JQN459901 KAJ459027:KAJ459901 KKF459027:KKF459901 KUB459027:KUB459901 LDX459027:LDX459901 LNT459027:LNT459901 LXP459027:LXP459901 MHL459027:MHL459901 MRH459027:MRH459901 NBD459027:NBD459901 NKZ459027:NKZ459901 NUV459027:NUV459901 OER459027:OER459901 OON459027:OON459901 OYJ459027:OYJ459901 PIF459027:PIF459901 PSB459027:PSB459901 QBX459027:QBX459901 QLT459027:QLT459901 QVP459027:QVP459901 RFL459027:RFL459901 RPH459027:RPH459901 RZD459027:RZD459901 SIZ459027:SIZ459901 SSV459027:SSV459901 TCR459027:TCR459901 TMN459027:TMN459901 TWJ459027:TWJ459901 UGF459027:UGF459901 UQB459027:UQB459901 UZX459027:UZX459901 VJT459027:VJT459901 VTP459027:VTP459901 WDL459027:WDL459901 WNH459027:WNH459901 WXD459027:WXD459901 BH524563:BH525437 KR524563:KR525437 UN524563:UN525437 AEJ524563:AEJ525437 AOF524563:AOF525437 AYB524563:AYB525437 BHX524563:BHX525437 BRT524563:BRT525437 CBP524563:CBP525437 CLL524563:CLL525437 CVH524563:CVH525437 DFD524563:DFD525437 DOZ524563:DOZ525437 DYV524563:DYV525437 EIR524563:EIR525437 ESN524563:ESN525437 FCJ524563:FCJ525437 FMF524563:FMF525437 FWB524563:FWB525437 GFX524563:GFX525437 GPT524563:GPT525437 GZP524563:GZP525437 HJL524563:HJL525437 HTH524563:HTH525437 IDD524563:IDD525437 IMZ524563:IMZ525437 IWV524563:IWV525437 JGR524563:JGR525437 JQN524563:JQN525437 KAJ524563:KAJ525437 KKF524563:KKF525437 KUB524563:KUB525437 LDX524563:LDX525437 LNT524563:LNT525437 LXP524563:LXP525437 MHL524563:MHL525437 MRH524563:MRH525437 NBD524563:NBD525437 NKZ524563:NKZ525437 NUV524563:NUV525437 OER524563:OER525437 OON524563:OON525437 OYJ524563:OYJ525437 PIF524563:PIF525437 PSB524563:PSB525437 QBX524563:QBX525437 QLT524563:QLT525437 QVP524563:QVP525437 RFL524563:RFL525437 RPH524563:RPH525437 RZD524563:RZD525437 SIZ524563:SIZ525437 SSV524563:SSV525437 TCR524563:TCR525437 TMN524563:TMN525437 TWJ524563:TWJ525437 UGF524563:UGF525437 UQB524563:UQB525437 UZX524563:UZX525437 VJT524563:VJT525437 VTP524563:VTP525437 WDL524563:WDL525437 WNH524563:WNH525437 WXD524563:WXD525437 BH590099:BH590973 KR590099:KR590973 UN590099:UN590973 AEJ590099:AEJ590973 AOF590099:AOF590973 AYB590099:AYB590973 BHX590099:BHX590973 BRT590099:BRT590973 CBP590099:CBP590973 CLL590099:CLL590973 CVH590099:CVH590973 DFD590099:DFD590973 DOZ590099:DOZ590973 DYV590099:DYV590973 EIR590099:EIR590973 ESN590099:ESN590973 FCJ590099:FCJ590973 FMF590099:FMF590973 FWB590099:FWB590973 GFX590099:GFX590973 GPT590099:GPT590973 GZP590099:GZP590973 HJL590099:HJL590973 HTH590099:HTH590973 IDD590099:IDD590973 IMZ590099:IMZ590973 IWV590099:IWV590973 JGR590099:JGR590973 JQN590099:JQN590973 KAJ590099:KAJ590973 KKF590099:KKF590973 KUB590099:KUB590973 LDX590099:LDX590973 LNT590099:LNT590973 LXP590099:LXP590973 MHL590099:MHL590973 MRH590099:MRH590973 NBD590099:NBD590973 NKZ590099:NKZ590973 NUV590099:NUV590973 OER590099:OER590973 OON590099:OON590973 OYJ590099:OYJ590973 PIF590099:PIF590973 PSB590099:PSB590973 QBX590099:QBX590973 QLT590099:QLT590973 QVP590099:QVP590973 RFL590099:RFL590973 RPH590099:RPH590973 RZD590099:RZD590973 SIZ590099:SIZ590973 SSV590099:SSV590973 TCR590099:TCR590973 TMN590099:TMN590973 TWJ590099:TWJ590973 UGF590099:UGF590973 UQB590099:UQB590973 UZX590099:UZX590973 VJT590099:VJT590973 VTP590099:VTP590973 WDL590099:WDL590973 WNH590099:WNH590973 WXD590099:WXD590973 BH655635:BH656509 KR655635:KR656509 UN655635:UN656509 AEJ655635:AEJ656509 AOF655635:AOF656509 AYB655635:AYB656509 BHX655635:BHX656509 BRT655635:BRT656509 CBP655635:CBP656509 CLL655635:CLL656509 CVH655635:CVH656509 DFD655635:DFD656509 DOZ655635:DOZ656509 DYV655635:DYV656509 EIR655635:EIR656509 ESN655635:ESN656509 FCJ655635:FCJ656509 FMF655635:FMF656509 FWB655635:FWB656509 GFX655635:GFX656509 GPT655635:GPT656509 GZP655635:GZP656509 HJL655635:HJL656509 HTH655635:HTH656509 IDD655635:IDD656509 IMZ655635:IMZ656509 IWV655635:IWV656509 JGR655635:JGR656509 JQN655635:JQN656509 KAJ655635:KAJ656509 KKF655635:KKF656509 KUB655635:KUB656509 LDX655635:LDX656509 LNT655635:LNT656509 LXP655635:LXP656509 MHL655635:MHL656509 MRH655635:MRH656509 NBD655635:NBD656509 NKZ655635:NKZ656509 NUV655635:NUV656509 OER655635:OER656509 OON655635:OON656509 OYJ655635:OYJ656509 PIF655635:PIF656509 PSB655635:PSB656509 QBX655635:QBX656509 QLT655635:QLT656509 QVP655635:QVP656509 RFL655635:RFL656509 RPH655635:RPH656509 RZD655635:RZD656509 SIZ655635:SIZ656509 SSV655635:SSV656509 TCR655635:TCR656509 TMN655635:TMN656509 TWJ655635:TWJ656509 UGF655635:UGF656509 UQB655635:UQB656509 UZX655635:UZX656509 VJT655635:VJT656509 VTP655635:VTP656509 WDL655635:WDL656509 WNH655635:WNH656509 WXD655635:WXD656509 BH721171:BH722045 KR721171:KR722045 UN721171:UN722045 AEJ721171:AEJ722045 AOF721171:AOF722045 AYB721171:AYB722045 BHX721171:BHX722045 BRT721171:BRT722045 CBP721171:CBP722045 CLL721171:CLL722045 CVH721171:CVH722045 DFD721171:DFD722045 DOZ721171:DOZ722045 DYV721171:DYV722045 EIR721171:EIR722045 ESN721171:ESN722045 FCJ721171:FCJ722045 FMF721171:FMF722045 FWB721171:FWB722045 GFX721171:GFX722045 GPT721171:GPT722045 GZP721171:GZP722045 HJL721171:HJL722045 HTH721171:HTH722045 IDD721171:IDD722045 IMZ721171:IMZ722045 IWV721171:IWV722045 JGR721171:JGR722045 JQN721171:JQN722045 KAJ721171:KAJ722045 KKF721171:KKF722045 KUB721171:KUB722045 LDX721171:LDX722045 LNT721171:LNT722045 LXP721171:LXP722045 MHL721171:MHL722045 MRH721171:MRH722045 NBD721171:NBD722045 NKZ721171:NKZ722045 NUV721171:NUV722045 OER721171:OER722045 OON721171:OON722045 OYJ721171:OYJ722045 PIF721171:PIF722045 PSB721171:PSB722045 QBX721171:QBX722045 QLT721171:QLT722045 QVP721171:QVP722045 RFL721171:RFL722045 RPH721171:RPH722045 RZD721171:RZD722045 SIZ721171:SIZ722045 SSV721171:SSV722045 TCR721171:TCR722045 TMN721171:TMN722045 TWJ721171:TWJ722045 UGF721171:UGF722045 UQB721171:UQB722045 UZX721171:UZX722045 VJT721171:VJT722045 VTP721171:VTP722045 WDL721171:WDL722045 WNH721171:WNH722045 WXD721171:WXD722045 BH786707:BH787581 KR786707:KR787581 UN786707:UN787581 AEJ786707:AEJ787581 AOF786707:AOF787581 AYB786707:AYB787581 BHX786707:BHX787581 BRT786707:BRT787581 CBP786707:CBP787581 CLL786707:CLL787581 CVH786707:CVH787581 DFD786707:DFD787581 DOZ786707:DOZ787581 DYV786707:DYV787581 EIR786707:EIR787581 ESN786707:ESN787581 FCJ786707:FCJ787581 FMF786707:FMF787581 FWB786707:FWB787581 GFX786707:GFX787581 GPT786707:GPT787581 GZP786707:GZP787581 HJL786707:HJL787581 HTH786707:HTH787581 IDD786707:IDD787581 IMZ786707:IMZ787581 IWV786707:IWV787581 JGR786707:JGR787581 JQN786707:JQN787581 KAJ786707:KAJ787581 KKF786707:KKF787581 KUB786707:KUB787581 LDX786707:LDX787581 LNT786707:LNT787581 LXP786707:LXP787581 MHL786707:MHL787581 MRH786707:MRH787581 NBD786707:NBD787581 NKZ786707:NKZ787581 NUV786707:NUV787581 OER786707:OER787581 OON786707:OON787581 OYJ786707:OYJ787581 PIF786707:PIF787581 PSB786707:PSB787581 QBX786707:QBX787581 QLT786707:QLT787581 QVP786707:QVP787581 RFL786707:RFL787581 RPH786707:RPH787581 RZD786707:RZD787581 SIZ786707:SIZ787581 SSV786707:SSV787581 TCR786707:TCR787581 TMN786707:TMN787581 TWJ786707:TWJ787581 UGF786707:UGF787581 UQB786707:UQB787581 UZX786707:UZX787581 VJT786707:VJT787581 VTP786707:VTP787581 WDL786707:WDL787581 WNH786707:WNH787581 WXD786707:WXD787581 BH852243:BH853117 KR852243:KR853117 UN852243:UN853117 AEJ852243:AEJ853117 AOF852243:AOF853117 AYB852243:AYB853117 BHX852243:BHX853117 BRT852243:BRT853117 CBP852243:CBP853117 CLL852243:CLL853117 CVH852243:CVH853117 DFD852243:DFD853117 DOZ852243:DOZ853117 DYV852243:DYV853117 EIR852243:EIR853117 ESN852243:ESN853117 FCJ852243:FCJ853117 FMF852243:FMF853117 FWB852243:FWB853117 GFX852243:GFX853117 GPT852243:GPT853117 GZP852243:GZP853117 HJL852243:HJL853117 HTH852243:HTH853117 IDD852243:IDD853117 IMZ852243:IMZ853117 IWV852243:IWV853117 JGR852243:JGR853117 JQN852243:JQN853117 KAJ852243:KAJ853117 KKF852243:KKF853117 KUB852243:KUB853117 LDX852243:LDX853117 LNT852243:LNT853117 LXP852243:LXP853117 MHL852243:MHL853117 MRH852243:MRH853117 NBD852243:NBD853117 NKZ852243:NKZ853117 NUV852243:NUV853117 OER852243:OER853117 OON852243:OON853117 OYJ852243:OYJ853117 PIF852243:PIF853117 PSB852243:PSB853117 QBX852243:QBX853117 QLT852243:QLT853117 QVP852243:QVP853117 RFL852243:RFL853117 RPH852243:RPH853117 RZD852243:RZD853117 SIZ852243:SIZ853117 SSV852243:SSV853117 TCR852243:TCR853117 TMN852243:TMN853117 TWJ852243:TWJ853117 UGF852243:UGF853117 UQB852243:UQB853117 UZX852243:UZX853117 VJT852243:VJT853117 VTP852243:VTP853117 WDL852243:WDL853117 WNH852243:WNH853117 WXD852243:WXD853117 BH917779:BH918653 KR917779:KR918653 UN917779:UN918653 AEJ917779:AEJ918653 AOF917779:AOF918653 AYB917779:AYB918653 BHX917779:BHX918653 BRT917779:BRT918653 CBP917779:CBP918653 CLL917779:CLL918653 CVH917779:CVH918653 DFD917779:DFD918653 DOZ917779:DOZ918653 DYV917779:DYV918653 EIR917779:EIR918653 ESN917779:ESN918653 FCJ917779:FCJ918653 FMF917779:FMF918653 FWB917779:FWB918653 GFX917779:GFX918653 GPT917779:GPT918653 GZP917779:GZP918653 HJL917779:HJL918653 HTH917779:HTH918653 IDD917779:IDD918653 IMZ917779:IMZ918653 IWV917779:IWV918653 JGR917779:JGR918653 JQN917779:JQN918653 KAJ917779:KAJ918653 KKF917779:KKF918653 KUB917779:KUB918653 LDX917779:LDX918653 LNT917779:LNT918653 LXP917779:LXP918653 MHL917779:MHL918653 MRH917779:MRH918653 NBD917779:NBD918653 NKZ917779:NKZ918653 NUV917779:NUV918653 OER917779:OER918653 OON917779:OON918653 OYJ917779:OYJ918653 PIF917779:PIF918653 PSB917779:PSB918653 QBX917779:QBX918653 QLT917779:QLT918653 QVP917779:QVP918653 RFL917779:RFL918653 RPH917779:RPH918653 RZD917779:RZD918653 SIZ917779:SIZ918653 SSV917779:SSV918653 TCR917779:TCR918653 TMN917779:TMN918653 TWJ917779:TWJ918653 UGF917779:UGF918653 UQB917779:UQB918653 UZX917779:UZX918653 VJT917779:VJT918653 VTP917779:VTP918653 WDL917779:WDL918653 WNH917779:WNH918653 WXD917779:WXD918653 BH983315:BH984189 KR983315:KR984189 UN983315:UN984189 AEJ983315:AEJ984189 AOF983315:AOF984189 AYB983315:AYB984189 BHX983315:BHX984189 BRT983315:BRT984189 CBP983315:CBP984189 CLL983315:CLL984189 CVH983315:CVH984189 DFD983315:DFD984189 DOZ983315:DOZ984189 DYV983315:DYV984189 EIR983315:EIR984189 ESN983315:ESN984189 FCJ983315:FCJ984189 FMF983315:FMF984189 FWB983315:FWB984189 GFX983315:GFX984189 GPT983315:GPT984189 GZP983315:GZP984189 HJL983315:HJL984189 HTH983315:HTH984189 IDD983315:IDD984189 IMZ983315:IMZ984189 IWV983315:IWV984189 JGR983315:JGR984189 JQN983315:JQN984189 KAJ983315:KAJ984189 KKF983315:KKF984189 KUB983315:KUB984189 LDX983315:LDX984189 LNT983315:LNT984189 LXP983315:LXP984189 MHL983315:MHL984189 MRH983315:MRH984189 NBD983315:NBD984189 NKZ983315:NKZ984189 NUV983315:NUV984189 OER983315:OER984189 OON983315:OON984189 OYJ983315:OYJ984189 PIF983315:PIF984189 PSB983315:PSB984189 QBX983315:QBX984189 QLT983315:QLT984189 QVP983315:QVP984189 RFL983315:RFL984189 RPH983315:RPH984189 RZD983315:RZD984189 SIZ983315:SIZ984189 SSV983315:SSV984189 TCR983315:TCR984189 TMN983315:TMN984189 TWJ983315:TWJ984189 UGF983315:UGF984189 UQB983315:UQB984189 UZX983315:UZX984189 VJT983315:VJT984189 VTP983315:VTP984189 WDL983315:WDL984189 WNH983315:WNH984189 WXD983315:WXD984189 BE65817:BE66689 KO65811:KO66683 UK65811:UK66683 AEG65811:AEG66683 AOC65811:AOC66683 AXY65811:AXY66683 BHU65811:BHU66683 BRQ65811:BRQ66683 CBM65811:CBM66683 CLI65811:CLI66683 CVE65811:CVE66683 DFA65811:DFA66683 DOW65811:DOW66683 DYS65811:DYS66683 EIO65811:EIO66683 ESK65811:ESK66683 FCG65811:FCG66683 FMC65811:FMC66683 FVY65811:FVY66683 GFU65811:GFU66683 GPQ65811:GPQ66683 GZM65811:GZM66683 HJI65811:HJI66683 HTE65811:HTE66683 IDA65811:IDA66683 IMW65811:IMW66683 IWS65811:IWS66683 JGO65811:JGO66683 JQK65811:JQK66683 KAG65811:KAG66683 KKC65811:KKC66683 KTY65811:KTY66683 LDU65811:LDU66683 LNQ65811:LNQ66683 LXM65811:LXM66683 MHI65811:MHI66683 MRE65811:MRE66683 NBA65811:NBA66683 NKW65811:NKW66683 NUS65811:NUS66683 OEO65811:OEO66683 OOK65811:OOK66683 OYG65811:OYG66683 PIC65811:PIC66683 PRY65811:PRY66683 QBU65811:QBU66683 QLQ65811:QLQ66683 QVM65811:QVM66683 RFI65811:RFI66683 RPE65811:RPE66683 RZA65811:RZA66683 SIW65811:SIW66683 SSS65811:SSS66683 TCO65811:TCO66683 TMK65811:TMK66683 TWG65811:TWG66683 UGC65811:UGC66683 UPY65811:UPY66683 UZU65811:UZU66683 VJQ65811:VJQ66683 VTM65811:VTM66683 WDI65811:WDI66683 WNE65811:WNE66683 WXA65811:WXA66683 BE131353:BE132225 KO131347:KO132219 UK131347:UK132219 AEG131347:AEG132219 AOC131347:AOC132219 AXY131347:AXY132219 BHU131347:BHU132219 BRQ131347:BRQ132219 CBM131347:CBM132219 CLI131347:CLI132219 CVE131347:CVE132219 DFA131347:DFA132219 DOW131347:DOW132219 DYS131347:DYS132219 EIO131347:EIO132219 ESK131347:ESK132219 FCG131347:FCG132219 FMC131347:FMC132219 FVY131347:FVY132219 GFU131347:GFU132219 GPQ131347:GPQ132219 GZM131347:GZM132219 HJI131347:HJI132219 HTE131347:HTE132219 IDA131347:IDA132219 IMW131347:IMW132219 IWS131347:IWS132219 JGO131347:JGO132219 JQK131347:JQK132219 KAG131347:KAG132219 KKC131347:KKC132219 KTY131347:KTY132219 LDU131347:LDU132219 LNQ131347:LNQ132219 LXM131347:LXM132219 MHI131347:MHI132219 MRE131347:MRE132219 NBA131347:NBA132219 NKW131347:NKW132219 NUS131347:NUS132219 OEO131347:OEO132219 OOK131347:OOK132219 OYG131347:OYG132219 PIC131347:PIC132219 PRY131347:PRY132219 QBU131347:QBU132219 QLQ131347:QLQ132219 QVM131347:QVM132219 RFI131347:RFI132219 RPE131347:RPE132219 RZA131347:RZA132219 SIW131347:SIW132219 SSS131347:SSS132219 TCO131347:TCO132219 TMK131347:TMK132219 TWG131347:TWG132219 UGC131347:UGC132219 UPY131347:UPY132219 UZU131347:UZU132219 VJQ131347:VJQ132219 VTM131347:VTM132219 WDI131347:WDI132219 WNE131347:WNE132219 WXA131347:WXA132219 BE196889:BE197761 KO196883:KO197755 UK196883:UK197755 AEG196883:AEG197755 AOC196883:AOC197755 AXY196883:AXY197755 BHU196883:BHU197755 BRQ196883:BRQ197755 CBM196883:CBM197755 CLI196883:CLI197755 CVE196883:CVE197755 DFA196883:DFA197755 DOW196883:DOW197755 DYS196883:DYS197755 EIO196883:EIO197755 ESK196883:ESK197755 FCG196883:FCG197755 FMC196883:FMC197755 FVY196883:FVY197755 GFU196883:GFU197755 GPQ196883:GPQ197755 GZM196883:GZM197755 HJI196883:HJI197755 HTE196883:HTE197755 IDA196883:IDA197755 IMW196883:IMW197755 IWS196883:IWS197755 JGO196883:JGO197755 JQK196883:JQK197755 KAG196883:KAG197755 KKC196883:KKC197755 KTY196883:KTY197755 LDU196883:LDU197755 LNQ196883:LNQ197755 LXM196883:LXM197755 MHI196883:MHI197755 MRE196883:MRE197755 NBA196883:NBA197755 NKW196883:NKW197755 NUS196883:NUS197755 OEO196883:OEO197755 OOK196883:OOK197755 OYG196883:OYG197755 PIC196883:PIC197755 PRY196883:PRY197755 QBU196883:QBU197755 QLQ196883:QLQ197755 QVM196883:QVM197755 RFI196883:RFI197755 RPE196883:RPE197755 RZA196883:RZA197755 SIW196883:SIW197755 SSS196883:SSS197755 TCO196883:TCO197755 TMK196883:TMK197755 TWG196883:TWG197755 UGC196883:UGC197755 UPY196883:UPY197755 UZU196883:UZU197755 VJQ196883:VJQ197755 VTM196883:VTM197755 WDI196883:WDI197755 WNE196883:WNE197755 WXA196883:WXA197755 BE262425:BE263297 KO262419:KO263291 UK262419:UK263291 AEG262419:AEG263291 AOC262419:AOC263291 AXY262419:AXY263291 BHU262419:BHU263291 BRQ262419:BRQ263291 CBM262419:CBM263291 CLI262419:CLI263291 CVE262419:CVE263291 DFA262419:DFA263291 DOW262419:DOW263291 DYS262419:DYS263291 EIO262419:EIO263291 ESK262419:ESK263291 FCG262419:FCG263291 FMC262419:FMC263291 FVY262419:FVY263291 GFU262419:GFU263291 GPQ262419:GPQ263291 GZM262419:GZM263291 HJI262419:HJI263291 HTE262419:HTE263291 IDA262419:IDA263291 IMW262419:IMW263291 IWS262419:IWS263291 JGO262419:JGO263291 JQK262419:JQK263291 KAG262419:KAG263291 KKC262419:KKC263291 KTY262419:KTY263291 LDU262419:LDU263291 LNQ262419:LNQ263291 LXM262419:LXM263291 MHI262419:MHI263291 MRE262419:MRE263291 NBA262419:NBA263291 NKW262419:NKW263291 NUS262419:NUS263291 OEO262419:OEO263291 OOK262419:OOK263291 OYG262419:OYG263291 PIC262419:PIC263291 PRY262419:PRY263291 QBU262419:QBU263291 QLQ262419:QLQ263291 QVM262419:QVM263291 RFI262419:RFI263291 RPE262419:RPE263291 RZA262419:RZA263291 SIW262419:SIW263291 SSS262419:SSS263291 TCO262419:TCO263291 TMK262419:TMK263291 TWG262419:TWG263291 UGC262419:UGC263291 UPY262419:UPY263291 UZU262419:UZU263291 VJQ262419:VJQ263291 VTM262419:VTM263291 WDI262419:WDI263291 WNE262419:WNE263291 WXA262419:WXA263291 BE327961:BE328833 KO327955:KO328827 UK327955:UK328827 AEG327955:AEG328827 AOC327955:AOC328827 AXY327955:AXY328827 BHU327955:BHU328827 BRQ327955:BRQ328827 CBM327955:CBM328827 CLI327955:CLI328827 CVE327955:CVE328827 DFA327955:DFA328827 DOW327955:DOW328827 DYS327955:DYS328827 EIO327955:EIO328827 ESK327955:ESK328827 FCG327955:FCG328827 FMC327955:FMC328827 FVY327955:FVY328827 GFU327955:GFU328827 GPQ327955:GPQ328827 GZM327955:GZM328827 HJI327955:HJI328827 HTE327955:HTE328827 IDA327955:IDA328827 IMW327955:IMW328827 IWS327955:IWS328827 JGO327955:JGO328827 JQK327955:JQK328827 KAG327955:KAG328827 KKC327955:KKC328827 KTY327955:KTY328827 LDU327955:LDU328827 LNQ327955:LNQ328827 LXM327955:LXM328827 MHI327955:MHI328827 MRE327955:MRE328827 NBA327955:NBA328827 NKW327955:NKW328827 NUS327955:NUS328827 OEO327955:OEO328827 OOK327955:OOK328827 OYG327955:OYG328827 PIC327955:PIC328827 PRY327955:PRY328827 QBU327955:QBU328827 QLQ327955:QLQ328827 QVM327955:QVM328827 RFI327955:RFI328827 RPE327955:RPE328827 RZA327955:RZA328827 SIW327955:SIW328827 SSS327955:SSS328827 TCO327955:TCO328827 TMK327955:TMK328827 TWG327955:TWG328827 UGC327955:UGC328827 UPY327955:UPY328827 UZU327955:UZU328827 VJQ327955:VJQ328827 VTM327955:VTM328827 WDI327955:WDI328827 WNE327955:WNE328827 WXA327955:WXA328827 BE393497:BE394369 KO393491:KO394363 UK393491:UK394363 AEG393491:AEG394363 AOC393491:AOC394363 AXY393491:AXY394363 BHU393491:BHU394363 BRQ393491:BRQ394363 CBM393491:CBM394363 CLI393491:CLI394363 CVE393491:CVE394363 DFA393491:DFA394363 DOW393491:DOW394363 DYS393491:DYS394363 EIO393491:EIO394363 ESK393491:ESK394363 FCG393491:FCG394363 FMC393491:FMC394363 FVY393491:FVY394363 GFU393491:GFU394363 GPQ393491:GPQ394363 GZM393491:GZM394363 HJI393491:HJI394363 HTE393491:HTE394363 IDA393491:IDA394363 IMW393491:IMW394363 IWS393491:IWS394363 JGO393491:JGO394363 JQK393491:JQK394363 KAG393491:KAG394363 KKC393491:KKC394363 KTY393491:KTY394363 LDU393491:LDU394363 LNQ393491:LNQ394363 LXM393491:LXM394363 MHI393491:MHI394363 MRE393491:MRE394363 NBA393491:NBA394363 NKW393491:NKW394363 NUS393491:NUS394363 OEO393491:OEO394363 OOK393491:OOK394363 OYG393491:OYG394363 PIC393491:PIC394363 PRY393491:PRY394363 QBU393491:QBU394363 QLQ393491:QLQ394363 QVM393491:QVM394363 RFI393491:RFI394363 RPE393491:RPE394363 RZA393491:RZA394363 SIW393491:SIW394363 SSS393491:SSS394363 TCO393491:TCO394363 TMK393491:TMK394363 TWG393491:TWG394363 UGC393491:UGC394363 UPY393491:UPY394363 UZU393491:UZU394363 VJQ393491:VJQ394363 VTM393491:VTM394363 WDI393491:WDI394363 WNE393491:WNE394363 WXA393491:WXA394363 BE459033:BE459905 KO459027:KO459899 UK459027:UK459899 AEG459027:AEG459899 AOC459027:AOC459899 AXY459027:AXY459899 BHU459027:BHU459899 BRQ459027:BRQ459899 CBM459027:CBM459899 CLI459027:CLI459899 CVE459027:CVE459899 DFA459027:DFA459899 DOW459027:DOW459899 DYS459027:DYS459899 EIO459027:EIO459899 ESK459027:ESK459899 FCG459027:FCG459899 FMC459027:FMC459899 FVY459027:FVY459899 GFU459027:GFU459899 GPQ459027:GPQ459899 GZM459027:GZM459899 HJI459027:HJI459899 HTE459027:HTE459899 IDA459027:IDA459899 IMW459027:IMW459899 IWS459027:IWS459899 JGO459027:JGO459899 JQK459027:JQK459899 KAG459027:KAG459899 KKC459027:KKC459899 KTY459027:KTY459899 LDU459027:LDU459899 LNQ459027:LNQ459899 LXM459027:LXM459899 MHI459027:MHI459899 MRE459027:MRE459899 NBA459027:NBA459899 NKW459027:NKW459899 NUS459027:NUS459899 OEO459027:OEO459899 OOK459027:OOK459899 OYG459027:OYG459899 PIC459027:PIC459899 PRY459027:PRY459899 QBU459027:QBU459899 QLQ459027:QLQ459899 QVM459027:QVM459899 RFI459027:RFI459899 RPE459027:RPE459899 RZA459027:RZA459899 SIW459027:SIW459899 SSS459027:SSS459899 TCO459027:TCO459899 TMK459027:TMK459899 TWG459027:TWG459899 UGC459027:UGC459899 UPY459027:UPY459899 UZU459027:UZU459899 VJQ459027:VJQ459899 VTM459027:VTM459899 WDI459027:WDI459899 WNE459027:WNE459899 WXA459027:WXA459899 BE524569:BE525441 KO524563:KO525435 UK524563:UK525435 AEG524563:AEG525435 AOC524563:AOC525435 AXY524563:AXY525435 BHU524563:BHU525435 BRQ524563:BRQ525435 CBM524563:CBM525435 CLI524563:CLI525435 CVE524563:CVE525435 DFA524563:DFA525435 DOW524563:DOW525435 DYS524563:DYS525435 EIO524563:EIO525435 ESK524563:ESK525435 FCG524563:FCG525435 FMC524563:FMC525435 FVY524563:FVY525435 GFU524563:GFU525435 GPQ524563:GPQ525435 GZM524563:GZM525435 HJI524563:HJI525435 HTE524563:HTE525435 IDA524563:IDA525435 IMW524563:IMW525435 IWS524563:IWS525435 JGO524563:JGO525435 JQK524563:JQK525435 KAG524563:KAG525435 KKC524563:KKC525435 KTY524563:KTY525435 LDU524563:LDU525435 LNQ524563:LNQ525435 LXM524563:LXM525435 MHI524563:MHI525435 MRE524563:MRE525435 NBA524563:NBA525435 NKW524563:NKW525435 NUS524563:NUS525435 OEO524563:OEO525435 OOK524563:OOK525435 OYG524563:OYG525435 PIC524563:PIC525435 PRY524563:PRY525435 QBU524563:QBU525435 QLQ524563:QLQ525435 QVM524563:QVM525435 RFI524563:RFI525435 RPE524563:RPE525435 RZA524563:RZA525435 SIW524563:SIW525435 SSS524563:SSS525435 TCO524563:TCO525435 TMK524563:TMK525435 TWG524563:TWG525435 UGC524563:UGC525435 UPY524563:UPY525435 UZU524563:UZU525435 VJQ524563:VJQ525435 VTM524563:VTM525435 WDI524563:WDI525435 WNE524563:WNE525435 WXA524563:WXA525435 BE590105:BE590977 KO590099:KO590971 UK590099:UK590971 AEG590099:AEG590971 AOC590099:AOC590971 AXY590099:AXY590971 BHU590099:BHU590971 BRQ590099:BRQ590971 CBM590099:CBM590971 CLI590099:CLI590971 CVE590099:CVE590971 DFA590099:DFA590971 DOW590099:DOW590971 DYS590099:DYS590971 EIO590099:EIO590971 ESK590099:ESK590971 FCG590099:FCG590971 FMC590099:FMC590971 FVY590099:FVY590971 GFU590099:GFU590971 GPQ590099:GPQ590971 GZM590099:GZM590971 HJI590099:HJI590971 HTE590099:HTE590971 IDA590099:IDA590971 IMW590099:IMW590971 IWS590099:IWS590971 JGO590099:JGO590971 JQK590099:JQK590971 KAG590099:KAG590971 KKC590099:KKC590971 KTY590099:KTY590971 LDU590099:LDU590971 LNQ590099:LNQ590971 LXM590099:LXM590971 MHI590099:MHI590971 MRE590099:MRE590971 NBA590099:NBA590971 NKW590099:NKW590971 NUS590099:NUS590971 OEO590099:OEO590971 OOK590099:OOK590971 OYG590099:OYG590971 PIC590099:PIC590971 PRY590099:PRY590971 QBU590099:QBU590971 QLQ590099:QLQ590971 QVM590099:QVM590971 RFI590099:RFI590971 RPE590099:RPE590971 RZA590099:RZA590971 SIW590099:SIW590971 SSS590099:SSS590971 TCO590099:TCO590971 TMK590099:TMK590971 TWG590099:TWG590971 UGC590099:UGC590971 UPY590099:UPY590971 UZU590099:UZU590971 VJQ590099:VJQ590971 VTM590099:VTM590971 WDI590099:WDI590971 WNE590099:WNE590971 WXA590099:WXA590971 BE655641:BE656513 KO655635:KO656507 UK655635:UK656507 AEG655635:AEG656507 AOC655635:AOC656507 AXY655635:AXY656507 BHU655635:BHU656507 BRQ655635:BRQ656507 CBM655635:CBM656507 CLI655635:CLI656507 CVE655635:CVE656507 DFA655635:DFA656507 DOW655635:DOW656507 DYS655635:DYS656507 EIO655635:EIO656507 ESK655635:ESK656507 FCG655635:FCG656507 FMC655635:FMC656507 FVY655635:FVY656507 GFU655635:GFU656507 GPQ655635:GPQ656507 GZM655635:GZM656507 HJI655635:HJI656507 HTE655635:HTE656507 IDA655635:IDA656507 IMW655635:IMW656507 IWS655635:IWS656507 JGO655635:JGO656507 JQK655635:JQK656507 KAG655635:KAG656507 KKC655635:KKC656507 KTY655635:KTY656507 LDU655635:LDU656507 LNQ655635:LNQ656507 LXM655635:LXM656507 MHI655635:MHI656507 MRE655635:MRE656507 NBA655635:NBA656507 NKW655635:NKW656507 NUS655635:NUS656507 OEO655635:OEO656507 OOK655635:OOK656507 OYG655635:OYG656507 PIC655635:PIC656507 PRY655635:PRY656507 QBU655635:QBU656507 QLQ655635:QLQ656507 QVM655635:QVM656507 RFI655635:RFI656507 RPE655635:RPE656507 RZA655635:RZA656507 SIW655635:SIW656507 SSS655635:SSS656507 TCO655635:TCO656507 TMK655635:TMK656507 TWG655635:TWG656507 UGC655635:UGC656507 UPY655635:UPY656507 UZU655635:UZU656507 VJQ655635:VJQ656507 VTM655635:VTM656507 WDI655635:WDI656507 WNE655635:WNE656507 WXA655635:WXA656507 BE721177:BE722049 KO721171:KO722043 UK721171:UK722043 AEG721171:AEG722043 AOC721171:AOC722043 AXY721171:AXY722043 BHU721171:BHU722043 BRQ721171:BRQ722043 CBM721171:CBM722043 CLI721171:CLI722043 CVE721171:CVE722043 DFA721171:DFA722043 DOW721171:DOW722043 DYS721171:DYS722043 EIO721171:EIO722043 ESK721171:ESK722043 FCG721171:FCG722043 FMC721171:FMC722043 FVY721171:FVY722043 GFU721171:GFU722043 GPQ721171:GPQ722043 GZM721171:GZM722043 HJI721171:HJI722043 HTE721171:HTE722043 IDA721171:IDA722043 IMW721171:IMW722043 IWS721171:IWS722043 JGO721171:JGO722043 JQK721171:JQK722043 KAG721171:KAG722043 KKC721171:KKC722043 KTY721171:KTY722043 LDU721171:LDU722043 LNQ721171:LNQ722043 LXM721171:LXM722043 MHI721171:MHI722043 MRE721171:MRE722043 NBA721171:NBA722043 NKW721171:NKW722043 NUS721171:NUS722043 OEO721171:OEO722043 OOK721171:OOK722043 OYG721171:OYG722043 PIC721171:PIC722043 PRY721171:PRY722043 QBU721171:QBU722043 QLQ721171:QLQ722043 QVM721171:QVM722043 RFI721171:RFI722043 RPE721171:RPE722043 RZA721171:RZA722043 SIW721171:SIW722043 SSS721171:SSS722043 TCO721171:TCO722043 TMK721171:TMK722043 TWG721171:TWG722043 UGC721171:UGC722043 UPY721171:UPY722043 UZU721171:UZU722043 VJQ721171:VJQ722043 VTM721171:VTM722043 WDI721171:WDI722043 WNE721171:WNE722043 WXA721171:WXA722043 BE786713:BE787585 KO786707:KO787579 UK786707:UK787579 AEG786707:AEG787579 AOC786707:AOC787579 AXY786707:AXY787579 BHU786707:BHU787579 BRQ786707:BRQ787579 CBM786707:CBM787579 CLI786707:CLI787579 CVE786707:CVE787579 DFA786707:DFA787579 DOW786707:DOW787579 DYS786707:DYS787579 EIO786707:EIO787579 ESK786707:ESK787579 FCG786707:FCG787579 FMC786707:FMC787579 FVY786707:FVY787579 GFU786707:GFU787579 GPQ786707:GPQ787579 GZM786707:GZM787579 HJI786707:HJI787579 HTE786707:HTE787579 IDA786707:IDA787579 IMW786707:IMW787579 IWS786707:IWS787579 JGO786707:JGO787579 JQK786707:JQK787579 KAG786707:KAG787579 KKC786707:KKC787579 KTY786707:KTY787579 LDU786707:LDU787579 LNQ786707:LNQ787579 LXM786707:LXM787579 MHI786707:MHI787579 MRE786707:MRE787579 NBA786707:NBA787579 NKW786707:NKW787579 NUS786707:NUS787579 OEO786707:OEO787579 OOK786707:OOK787579 OYG786707:OYG787579 PIC786707:PIC787579 PRY786707:PRY787579 QBU786707:QBU787579 QLQ786707:QLQ787579 QVM786707:QVM787579 RFI786707:RFI787579 RPE786707:RPE787579 RZA786707:RZA787579 SIW786707:SIW787579 SSS786707:SSS787579 TCO786707:TCO787579 TMK786707:TMK787579 TWG786707:TWG787579 UGC786707:UGC787579 UPY786707:UPY787579 UZU786707:UZU787579 VJQ786707:VJQ787579 VTM786707:VTM787579 WDI786707:WDI787579 WNE786707:WNE787579 WXA786707:WXA787579 BE852249:BE853121 KO852243:KO853115 UK852243:UK853115 AEG852243:AEG853115 AOC852243:AOC853115 AXY852243:AXY853115 BHU852243:BHU853115 BRQ852243:BRQ853115 CBM852243:CBM853115 CLI852243:CLI853115 CVE852243:CVE853115 DFA852243:DFA853115 DOW852243:DOW853115 DYS852243:DYS853115 EIO852243:EIO853115 ESK852243:ESK853115 FCG852243:FCG853115 FMC852243:FMC853115 FVY852243:FVY853115 GFU852243:GFU853115 GPQ852243:GPQ853115 GZM852243:GZM853115 HJI852243:HJI853115 HTE852243:HTE853115 IDA852243:IDA853115 IMW852243:IMW853115 IWS852243:IWS853115 JGO852243:JGO853115 JQK852243:JQK853115 KAG852243:KAG853115 KKC852243:KKC853115 KTY852243:KTY853115 LDU852243:LDU853115 LNQ852243:LNQ853115 LXM852243:LXM853115 MHI852243:MHI853115 MRE852243:MRE853115 NBA852243:NBA853115 NKW852243:NKW853115 NUS852243:NUS853115 OEO852243:OEO853115 OOK852243:OOK853115 OYG852243:OYG853115 PIC852243:PIC853115 PRY852243:PRY853115 QBU852243:QBU853115 QLQ852243:QLQ853115 QVM852243:QVM853115 RFI852243:RFI853115 RPE852243:RPE853115 RZA852243:RZA853115 SIW852243:SIW853115 SSS852243:SSS853115 TCO852243:TCO853115 TMK852243:TMK853115 TWG852243:TWG853115 UGC852243:UGC853115 UPY852243:UPY853115 UZU852243:UZU853115 VJQ852243:VJQ853115 VTM852243:VTM853115 WDI852243:WDI853115 WNE852243:WNE853115 WXA852243:WXA853115 BE917785:BE918657 KO917779:KO918651 UK917779:UK918651 AEG917779:AEG918651 AOC917779:AOC918651 AXY917779:AXY918651 BHU917779:BHU918651 BRQ917779:BRQ918651 CBM917779:CBM918651 CLI917779:CLI918651 CVE917779:CVE918651 DFA917779:DFA918651 DOW917779:DOW918651 DYS917779:DYS918651 EIO917779:EIO918651 ESK917779:ESK918651 FCG917779:FCG918651 FMC917779:FMC918651 FVY917779:FVY918651 GFU917779:GFU918651 GPQ917779:GPQ918651 GZM917779:GZM918651 HJI917779:HJI918651 HTE917779:HTE918651 IDA917779:IDA918651 IMW917779:IMW918651 IWS917779:IWS918651 JGO917779:JGO918651 JQK917779:JQK918651 KAG917779:KAG918651 KKC917779:KKC918651 KTY917779:KTY918651 LDU917779:LDU918651 LNQ917779:LNQ918651 LXM917779:LXM918651 MHI917779:MHI918651 MRE917779:MRE918651 NBA917779:NBA918651 NKW917779:NKW918651 NUS917779:NUS918651 OEO917779:OEO918651 OOK917779:OOK918651 OYG917779:OYG918651 PIC917779:PIC918651 PRY917779:PRY918651 QBU917779:QBU918651 QLQ917779:QLQ918651 QVM917779:QVM918651 RFI917779:RFI918651 RPE917779:RPE918651 RZA917779:RZA918651 SIW917779:SIW918651 SSS917779:SSS918651 TCO917779:TCO918651 TMK917779:TMK918651 TWG917779:TWG918651 UGC917779:UGC918651 UPY917779:UPY918651 UZU917779:UZU918651 VJQ917779:VJQ918651 VTM917779:VTM918651 WDI917779:WDI918651 WNE917779:WNE918651 WXA917779:WXA918651 BE983321:BE984193 KO983315:KO984187 UK983315:UK984187 AEG983315:AEG984187 AOC983315:AOC984187 AXY983315:AXY984187 BHU983315:BHU984187 BRQ983315:BRQ984187 CBM983315:CBM984187 CLI983315:CLI984187 CVE983315:CVE984187 DFA983315:DFA984187 DOW983315:DOW984187 DYS983315:DYS984187 EIO983315:EIO984187 ESK983315:ESK984187 FCG983315:FCG984187 FMC983315:FMC984187 FVY983315:FVY984187 GFU983315:GFU984187 GPQ983315:GPQ984187 GZM983315:GZM984187 HJI983315:HJI984187 HTE983315:HTE984187 IDA983315:IDA984187 IMW983315:IMW984187 IWS983315:IWS984187 JGO983315:JGO984187 JQK983315:JQK984187 KAG983315:KAG984187 KKC983315:KKC984187 KTY983315:KTY984187 LDU983315:LDU984187 LNQ983315:LNQ984187 LXM983315:LXM984187 MHI983315:MHI984187 MRE983315:MRE984187 NBA983315:NBA984187 NKW983315:NKW984187 NUS983315:NUS984187 OEO983315:OEO984187 OOK983315:OOK984187 OYG983315:OYG984187 PIC983315:PIC984187 PRY983315:PRY984187 QBU983315:QBU984187 QLQ983315:QLQ984187 QVM983315:QVM984187 RFI983315:RFI984187 RPE983315:RPE984187 RZA983315:RZA984187 SIW983315:SIW984187 SSS983315:SSS984187 TCO983315:TCO984187 TMK983315:TMK984187 TWG983315:TWG984187 UGC983315:UGC984187 UPY983315:UPY984187 UZU983315:UZU984187 VJQ983315:VJQ984187 VTM983315:VTM984187 WDI983315:WDI984187 WNE983315:WNE984187 WXA983315:WXA984187 BE24 BB24 KR24 UN24 AEJ24 AOF24 AYB24 BHX24 BRT24 CBP24 CLL24 CVH24 DFD24 DOZ24 DYV24 EIR24 ESN24 FCJ24 FMF24 FWB24 GFX24 GPT24 GZP24 HJL24 HTH24 IDD24 IMZ24 IWV24 JGR24 JQN24 KAJ24 KKF24 KUB24 LDX24 LNT24 LXP24 MHL24 MRH24 NBD24 NKZ24 NUV24 OER24 OON24 OYJ24 PIF24 PSB24 QBX24 QLT24 QVP24 RFL24 RPH24 RZD24 SIZ24 SSV24 TCR24 TMN24 TWJ24 UGF24 UQB24 UZX24 VJT24 VTP24 WDL24 WNH24 WXD24 AEG24 UK24 KO24 AOC24 AXY24 BHU24 BRQ24 CBM24 CLI24 CVE24 DFA24 DOW24 DYS24 EIO24 ESK24 FCG24 FMC24 FVY24 GFU24 GPQ24 GZM24 HJI24 HTE24 IDA24 IMW24 IWS24 JGO24 JQK24 KAG24 KKC24 KTY24 LDU24 LNQ24 LXM24 MHI24 MRE24 NBA24 NKW24 NUS24 OEO24 OOK24 OYG24 PIC24 PRY24 QBU24 QLQ24 QVM24 RFI24 RPE24 RZA24 SIW24 SSS24 TCO24 TMK24 TWG24 UGC24 UPY24 UZU24 VJQ24 VTM24 WDI24 WNE24 WXA24 AXV24 BHR24 BRN24 CBJ24 CLF24 CVB24 DEX24 DOT24 DYP24 EIL24 ESH24 FCD24 FLZ24 FVV24 GFR24 GPN24 GZJ24 HJF24 HTB24 ICX24 IMT24 IWP24 JGL24 JQH24 KAD24 KJZ24 KTV24 LDR24 LNN24 LXJ24 MHF24 MRB24 NAX24 NKT24 NUP24 OEL24 OOH24 OYD24 PHZ24 PRV24 QBR24 QLN24 QVJ24 RFF24 RPB24 RYX24 SIT24 SSP24 TCL24 TMH24 TWD24 UFZ24 UPV24 UZR24 VJN24 VTJ24 WDF24 WNB24 WWX24 KL24 UH24 AED24 ANZ24 BH24 UN163 AEJ163 AOF163 AYB163 BHX163 BRT163 CBP163 CLL163 CVH163 DFD163 DOZ163 DYV163 EIR163 ESN163 FCJ163 FMF163 FWB163 GFX163 GPT163 GZP163 HJL163 HTH163 IDD163 IMZ163 IWV163 JGR163 JQN163 KAJ163 KKF163 KUB163 LDX163 LNT163 LXP163 MHL163 MRH163 NBD163 NKZ163 NUV163 OER163 OON163 OYJ163 PIF163 PSB163 QBX163 QLT163 QVP163 RFL163 RPH163 RZD163 SIZ163 SSV163 TCR163 TMN163 TWJ163 UGF163 UQB163 UZX163 VJT163 VTP163 WDL163 WNH163 WXD163 AY162 BH163 WWX162:WWX163 ANW162 AEA162 UE162 KI162 WWU162 WMY162 WDC162 VTG162 VJK162 UZO162 UPS162 UFW162 TWA162 TME162 TCI162 SSM162 SIQ162 RYU162 ROY162 RFC162 QVG162 QLK162 QBO162 PRS162 PHW162 OYA162 OOE162 OEI162 NUM162 NKQ162 NAU162 MQY162 MHC162 LXG162 LNK162 LDO162 KTS162 KJW162 KAA162 JQE162 JGI162 IWM162 IMQ162 ICU162 HSY162 HJC162 GZG162 GPK162 GFO162 FVS162 FLW162 FCA162 ESE162 EII162 DYM162 DOQ162 DEU162 CUY162 CLC162 CBG162 BRK162 BHO162 AXS162 WNB162:WNB163 WDF162:WDF163 VTJ162:VTJ163 VJN162:VJN163 UZR162:UZR163 UPV162:UPV163 UFZ162:UFZ163 TWD162:TWD163 TMH162:TMH163 TCL162:TCL163 SSP162:SSP163 SIT162:SIT163 RYX162:RYX163 RPB162:RPB163 RFF162:RFF163 QVJ162:QVJ163 QLN162:QLN163 QBR162:QBR163 PRV162:PRV163 PHZ162:PHZ163 OYD162:OYD163 OOH162:OOH163 OEL162:OEL163 NUP162:NUP163 NKT162:NKT163 NAX162:NAX163 MRB162:MRB163 MHF162:MHF163 LXJ162:LXJ163 LNN162:LNN163 LDR162:LDR163 KTV162:KTV163 KJZ162:KJZ163 KAD162:KAD163 JQH162:JQH163 JGL162:JGL163 IWP162:IWP163 IMT162:IMT163 ICX162:ICX163 HTB162:HTB163 HJF162:HJF163 GZJ162:GZJ163 GPN162:GPN163 GFR162:GFR163 FVV162:FVV163 FLZ162:FLZ163 FCD162:FCD163 ESH162:ESH163 EIL162:EIL163 DYP162:DYP163 DOT162:DOT163 DEX162:DEX163 CVB162:CVB163 CLF162:CLF163 CBJ162:CBJ163 BRN162:BRN163 BHR162:BHR163 AXV162:AXV163 ANZ162:ANZ163 KL162:KL163 UH162:UH163 AED162:AED163 WXA162:WXA163 WNE162:WNE163 WDI162:WDI163 VTM162:VTM163 VJQ162:VJQ163 UZU162:UZU163 UPY162:UPY163 UGC162:UGC163 TWG162:TWG163 TMK162:TMK163 TCO162:TCO163 SSS162:SSS163 SIW162:SIW163 RZA162:RZA163 RPE162:RPE163 RFI162:RFI163 QVM162:QVM163 QLQ162:QLQ163 QBU162:QBU163 PRY162:PRY163 PIC162:PIC163 OYG162:OYG163 OOK162:OOK163 OEO162:OEO163 NUS162:NUS163 NKW162:NKW163 NBA162:NBA163 MRE162:MRE163 MHI162:MHI163 LXM162:LXM163 LNQ162:LNQ163 LDU162:LDU163 KTY162:KTY163 KKC162:KKC163 KAG162:KAG163 JQK162:JQK163 JGO162:JGO163 IWS162:IWS163 IMW162:IMW163 IDA162:IDA163 HTE162:HTE163 HJI162:HJI163 GZM162:GZM163 GPQ162:GPQ163 GFU162:GFU163 FVY162:FVY163 FMC162:FMC163 FCG162:FCG163 ESK162:ESK163 EIO162:EIO163 DYS162:DYS163 DOW162:DOW163 DFA162:DFA163 CVE162:CVE163 CLI162:CLI163 CBM162:CBM163 BRQ162:BRQ163 BHU162:BHU163 AXY162:AXY163 AOC162:AOC163 AEG162:AEG163 UK162:UK163 KO162:KO163 BE162:BE163 BB162:BB163 KR163 BE175 BB175 AZ211:AZ212 AV278 WMY278 WDC278 VTG278 VJK278 UZO278 UPS278 UFW278 TWA278 TME278 TCI278 SSM278 SIQ278 RYU278 ROY278 RFC278 QVG278 QLK278 QBO278 PRS278 PHW278 OYA278 OOE278 OEI278 NUM278 NKQ278 NAU278 MQY278 MHC278 LXG278 LNK278 LDO278 KTS278 KJW278 KAA278 JQE278 JGI278 IWM278 IMQ278 ICU278 HSY278 HJC278 GZG278 GPK278 GFO278 FVS278 FLW278 FCA278 ESE278 EII278 DYM278 DOQ278 DEU278 CUY278 CLC278 CBG278 BRK278 BHO278 AXS278 ANW278 AEA278 UE278 KI278 WWX278 WNB278 WDF278 VTJ278 VJN278 UZR278 UPV278 UFZ278 TWD278 TMH278 TCL278 SSP278 SIT278 RYX278 RPB278 RFF278 QVJ278 QLN278 QBR278 PRV278 PHZ278 OYD278 OOH278 OEL278 NUP278 NKT278 NAX278 MRB278 MHF278 LXJ278 LNN278 LDR278 KTV278 KJZ278 KAD278 JQH278 JGL278 IWP278 IMT278 ICX278 HTB278 HJF278 GZJ278 GPN278 GFR278 FVV278 FLZ278 FCD278 ESH278 EIL278 DYP278 DOT278 DEX278 CVB278 CLF278 CBJ278 BRN278 BHR278 AXV278 ANZ278 AED278 UH278 KL278 WWR278 WMV278 WCZ278 VTD278 VJH278 UZL278 UPP278 UFT278 TVX278 TMB278 TCF278 SSJ278 SIN278 RYR278 ROV278 REZ278 QVD278 QLH278 QBL278 PRP278 PHT278 OXX278 OOB278 OEF278 NUJ278 NKN278 NAR278 MQV278 MGZ278 LXD278 LNH278 LDL278 KTP278 KJT278 JZX278 JQB278 JGF278 IWJ278 IMN278 ICR278 HSV278 HIZ278 GZD278 GPH278 GFL278 FVP278 FLT278 FBX278 ESB278 EIF278 DYJ278 DON278 DER278 CUV278 CKZ278 CBD278 BRH278 BHL278 AXP278 ANT278 ADX278 UB278 KF278 WWU278 BB278 AY358:AY359 UFZ358:UFZ359 TWD358:TWD359 TMH358:TMH359 TCL358:TCL359 SSP358:SSP359 SIT358:SIT359 RYX358:RYX359 RPB358:RPB359 RFF358:RFF359 QVJ358:QVJ359 QLN358:QLN359 QBR358:QBR359 PRV358:PRV359 PHZ358:PHZ359 OYD358:OYD359 OOH358:OOH359 OEL358:OEL359 NUP358:NUP359 NKT358:NKT359 NAX358:NAX359 MRB358:MRB359 MHF358:MHF359 LXJ358:LXJ359 LNN358:LNN359 LDR358:LDR359 KTV358:KTV359 KJZ358:KJZ359 KAD358:KAD359 JQH358:JQH359 JGL358:JGL359 IWP358:IWP359 IMT358:IMT359 ICX358:ICX359 HTB358:HTB359 HJF358:HJF359 GZJ358:GZJ359 GPN358:GPN359 GFR358:GFR359 FVV358:FVV359 FLZ358:FLZ359 FCD358:FCD359 ESH358:ESH359 EIL358:EIL359 DYP358:DYP359 DOT358:DOT359 DEX358:DEX359 CVB358:CVB359 CLF358:CLF359 CBJ358:CBJ359 BRN358:BRN359 BHR358:BHR359 AXV358:AXV359 ANZ358:ANZ359 AED358:AED359 UH358:UH359 KL358:KL359 KI358:KI359 UE358:UE359 AEA358:AEA359 ANW358:ANW359 AXS358:AXS359 BHO358:BHO359 BRK358:BRK359 CBG358:CBG359 CLC358:CLC359 CUY358:CUY359 DEU358:DEU359 DOQ358:DOQ359 DYM358:DYM359 EII358:EII359 ESE358:ESE359 FCA358:FCA359 FLW358:FLW359 FVS358:FVS359 GFO358:GFO359 GPK358:GPK359 GZG358:GZG359 HJC358:HJC359 HSY358:HSY359 ICU358:ICU359 IMQ358:IMQ359 IWM358:IWM359 JGI358:JGI359 JQE358:JQE359 KAA358:KAA359 KJW358:KJW359 KTS358:KTS359 LDO358:LDO359 LNK358:LNK359 LXG358:LXG359 MHC358:MHC359 MQY358:MQY359 NAU358:NAU359 NKQ358:NKQ359 NUM358:NUM359 OEI358:OEI359 OOE358:OOE359 OYA358:OYA359 PHW358:PHW359 PRS358:PRS359 QBO358:QBO359 QLK358:QLK359 QVG358:QVG359 RFC358:RFC359 ROY358:ROY359 RYU358:RYU359 SIQ358:SIQ359 SSM358:SSM359 TCI358:TCI359 TME358:TME359 TWA358:TWA359 UFW358:UFW359 UPS358:UPS359 UZO358:UZO359 VJK358:VJK359 VTG358:VTG359 WDC358:WDC359 WMY358:WMY359 WWU358:WWU359 WWX358:WWX359 ADX358:ADX359 UB358:UB359 KF358:KF359 ANT358:ANT359 AXP358:AXP359 BHL358:BHL359 BRH358:BRH359 CBD358:CBD359 CKZ358:CKZ359 CUV358:CUV359 DER358:DER359 DON358:DON359 DYJ358:DYJ359 EIF358:EIF359 ESB358:ESB359 FBX358:FBX359 FLT358:FLT359 FVP358:FVP359 GFL358:GFL359 GPH358:GPH359 GZD358:GZD359 HIZ358:HIZ359 HSV358:HSV359 ICR358:ICR359 IMN358:IMN359 IWJ358:IWJ359 JGF358:JGF359 JQB358:JQB359 JZX358:JZX359 KJT358:KJT359 KTP358:KTP359 LDL358:LDL359 LNH358:LNH359 LXD358:LXD359 MGZ358:MGZ359 MQV358:MQV359 NAR358:NAR359 NKN358:NKN359 NUJ358:NUJ359 OEF358:OEF359 OOB358:OOB359 OXX358:OXX359 PHT358:PHT359 PRP358:PRP359 QBL358:QBL359 QLH358:QLH359 QVD358:QVD359 REZ358:REZ359 ROV358:ROV359 RYR358:RYR359 SIN358:SIN359 SSJ358:SSJ359 TCF358:TCF359 TMB358:TMB359 TVX358:TVX359 UFT358:UFT359 UPP358:UPP359 UZL358:UZL359 VJH358:VJH359 VTD358:VTD359 WCZ358:WCZ359 WMV358:WMV359 WWR358:WWR359 WNB358:WNB359 WDF358:WDF359 VTJ358:VTJ359 VJN358:VJN359 UZR358:UZR359 UPV358:UPV359 AEI269:AEI270 AOE269:AOE270 AYA269:AYA270 BHW269:BHW270 BRS269:BRS270 CBO269:CBO270 CLK269:CLK270 CVG269:CVG270 DFC269:DFC270 DOY269:DOY270 DYU269:DYU270 EIQ269:EIQ270 ESM269:ESM270 FCI269:FCI270 FME269:FME270 FWA269:FWA270 GFW269:GFW270 GPS269:GPS270 GZO269:GZO270 HJK269:HJK270 HTG269:HTG270 IDC269:IDC270 IMY269:IMY270 IWU269:IWU270 JGQ269:JGQ270 JQM269:JQM270 KAI269:KAI270 KKE269:KKE270 KUA269:KUA270 LDW269:LDW270 LNS269:LNS270 LXO269:LXO270 MHK269:MHK270 MRG269:MRG270 NBC269:NBC270 NKY269:NKY270 NUU269:NUU270 OEQ269:OEQ270 OOM269:OOM270 OYI269:OYI270 PIE269:PIE270 PSA269:PSA270 QBW269:QBW270 QLS269:QLS270 QVO269:QVO270 RFK269:RFK270 RPG269:RPG270 RZC269:RZC270 SIY269:SIY270 SSU269:SSU270 TCQ269:TCQ270 TMM269:TMM270 TWI269:TWI270 UGE269:UGE270 UQA269:UQA270 UZW269:UZW270 VJS269:VJS270 VTO269:VTO270 WDK269:WDK270 WNG269:WNG270 WXC269:WXC270 KW269:KW270 US269:US270 AEO269:AEO270 AOK269:AOK270 AYG269:AYG270 BIC269:BIC270 BRY269:BRY270 CBU269:CBU270 CLQ269:CLQ270 CVM269:CVM270 DFI269:DFI270 DPE269:DPE270 DZA269:DZA270 EIW269:EIW270 ESS269:ESS270 FCO269:FCO270 FMK269:FMK270 FWG269:FWG270 GGC269:GGC270 GPY269:GPY270 GZU269:GZU270 HJQ269:HJQ270 HTM269:HTM270 IDI269:IDI270 INE269:INE270 IXA269:IXA270 JGW269:JGW270 JQS269:JQS270 KAO269:KAO270 KKK269:KKK270 KUG269:KUG270 LEC269:LEC270 LNY269:LNY270 LXU269:LXU270 MHQ269:MHQ270 MRM269:MRM270 NBI269:NBI270 NLE269:NLE270 NVA269:NVA270 OEW269:OEW270 OOS269:OOS270 OYO269:OYO270 PIK269:PIK270 PSG269:PSG270 QCC269:QCC270 QLY269:QLY270 QVU269:QVU270 RFQ269:RFQ270 RPM269:RPM270 RZI269:RZI270 SJE269:SJE270 STA269:STA270 TCW269:TCW270 TMS269:TMS270 TWO269:TWO270 UGK269:UGK270 UQG269:UQG270 VAC269:VAC270 VJY269:VJY270 VTU269:VTU270 WDQ269:WDQ270 WNM269:WNM270 WXI269:WXI270 KT269:KT270 UP269:UP270 AEL269:AEL270 AOH269:AOH270 AYD269:AYD270 BHZ269:BHZ270 BRV269:BRV270 CBR269:CBR270 CLN269:CLN270 CVJ269:CVJ270 DFF269:DFF270 DPB269:DPB270 DYX269:DYX270 EIT269:EIT270 ESP269:ESP270 FCL269:FCL270 FMH269:FMH270 FWD269:FWD270 GFZ269:GFZ270 GPV269:GPV270 GZR269:GZR270 HJN269:HJN270 HTJ269:HTJ270 IDF269:IDF270 INB269:INB270 IWX269:IWX270 JGT269:JGT270 JQP269:JQP270 KAL269:KAL270 KKH269:KKH270 KUD269:KUD270 LDZ269:LDZ270 LNV269:LNV270 LXR269:LXR270 MHN269:MHN270 MRJ269:MRJ270 NBF269:NBF270 NLB269:NLB270 NUX269:NUX270 OET269:OET270 OOP269:OOP270 OYL269:OYL270 PIH269:PIH270 PSD269:PSD270 QBZ269:QBZ270 QLV269:QLV270 QVR269:QVR270 RFN269:RFN270 RPJ269:RPJ270 RZF269:RZF270 SJB269:SJB270 SSX269:SSX270 TCT269:TCT270 TMP269:TMP270 TWL269:TWL270 UGH269:UGH270 UQD269:UQD270 UZZ269:UZZ270 VJV269:VJV270 VTR269:VTR270 WDN269:WDN270 WNJ269:WNJ270 WXF269:WXF270 KQ269:KQ270 UM269:UM270 BB335 BE280:BE281 BH280:BH281 AZ298:AZ299 AMT283 AWP283 BGL283 BQH283 CAD283 CJZ283 CTV283 DDR283 DNN283 DXJ283 EHF283 ERB283 FAX283 FKT283 FUP283 GEL283 GOH283 GYD283 HHZ283 HRV283 IBR283 ILN283 IVJ283 JFF283 JPB283 JYX283 KIT283 KSP283 LCL283 LMH283 LWD283 MFZ283 MPV283 MZR283 NJN283 NTJ283 ODF283 ONB283 OWX283 PGT283 PQP283 QAL283 QKH283 QUD283 RDZ283 RNV283 RXR283 SHN283 SRJ283 TBF283 TLB283 TUX283 UET283 UOP283 UYL283 VIH283 VSD283 WBZ283 WLV283 WVR283 JL283 TH283 ADD283 AMZ283 AWV283 BGR283 BQN283 CAJ283 CKF283 CUB283 DDX283 DNT283 DXP283 EHL283 ERH283 FBD283 FKZ283 FUV283 GER283 GON283 GYJ283 HIF283 HSB283 IBX283 ILT283 IVP283 JFL283 JPH283 JZD283 KIZ283 KSV283 LCR283 LMN283 LWJ283 MGF283 MQB283 MZX283 NJT283 NTP283 ODL283 ONH283 OXD283 PGZ283 PQV283 QAR283 QKN283 QUJ283 REF283 ROB283 RXX283 SHT283 SRP283 TBL283 TLH283 TVD283 UEZ283 UOV283 UYR283 VIN283 VSJ283 WCF283 WMB283 WVX283 JI283 TE283 ADA283 AMW283 AWS283 BGO283 BQK283 CAG283 CKC283 CTY283 DDU283 DNQ283 DXM283 EHI283 ERE283 FBA283 FKW283 FUS283 GEO283 GOK283 GYG283 HIC283 HRY283 IBU283 ILQ283 IVM283 JFI283 JPE283 JZA283 KIW283 KSS283 LCO283 LMK283 LWG283 MGC283 MPY283 MZU283 NJQ283 NTM283 ODI283 ONE283 OXA283 PGW283 PQS283 QAO283 QKK283 QUG283 REC283 RNY283 RXU283 SHQ283 SRM283 TBI283 TLE283 TVA283 UEW283 UOS283 UYO283 VIK283 VSG283 WCC283 WLY283 WVU283 JF283 TB283 BB280:BB281 ACX283 WKK284 WUG284 HR284 RN284 ABJ284 ALF284 AVB284 BEX284 BOT284 BYP284 CIL284 CSH284 DCD284 DLZ284 DVV284 EFR284 EPN284 EZJ284 FJF284 FTB284 GCX284 GMT284 GWP284 HGL284 HQH284 IAD284 IJZ284 ITV284 JDR284 JNN284 JXJ284 KHF284 KRB284 LAX284 LKT284 LUP284 MEL284 MOH284 MYD284 NHZ284 NRV284 OBR284 OLN284 OVJ284 PFF284 PPB284 PYX284 QIT284 QSP284 RCL284 RMH284 RWD284 SFZ284 SPV284 SZR284 TJN284 TTJ284 UDF284 UNB284 UWX284 VGT284 VQP284 WAL284 WKH284 WUD284 HX284 RT284 ABP284 ALL284 AVH284 BFD284 BOZ284 BYV284 CIR284 CSN284 DCJ284 DMF284 DWB284 EFX284 EPT284 EZP284 FJL284 FTH284 GDD284 GMZ284 GWV284 HGR284 HQN284 IAJ284 IKF284 IUB284 JDX284 JNT284 JXP284 KHL284 KRH284 LBD284 LKZ284 LUV284 MER284 MON284 MYJ284 NIF284 NSB284 OBX284 OLT284 OVP284 PFL284 PPH284 PZD284 QIZ284 QSV284 RCR284 RMN284 RWJ284 SGF284 SQB284 SZX284 TJT284 TTP284 UDL284 UNH284 UXD284 VGZ284 VQV284 WAR284 WKN284 WUJ284 HU284 RQ284 ABM284 ALI284 AVE284 BFA284 BOW284 BYS284 CIO284 CSK284 DCG284 DMC284 DVY284 EFU284 EPQ284 EZM284 FJI284 FTE284 GDA284 GMW284 GWS284 HGO284 HQK284 IAG284 IKC284 ITY284 JDU284 JNQ284 JXM284 KHI284 KRE284 LBA284 LKW284 LUS284 MEO284 MOK284 MYG284 NIC284 NRY284 OBU284 OLQ284 OVM284 PFI284 PPE284 PZA284 QIW284 QSS284 RCO284 RMK284 RWG284 SGC284 SPY284 SZU284 TJQ284 TTM284 UDI284 UNE284 UXA284 VGW284 VQS284 WAO284 WKH297 WUD297 WAL297 HO297 RK297 ABG297 ALC297 AUY297 BEU297 BOQ297 BYM297 CII297 CSE297 DCA297 DLW297 DVS297 EFO297 EPK297 EZG297 FJC297 FSY297 GCU297 GMQ297 GWM297 HGI297 HQE297 IAA297 IJW297 ITS297 JDO297 JNK297 JXG297 KHC297 KQY297 LAU297 LKQ297 LUM297 MEI297 MOE297 MYA297 NHW297 NRS297 OBO297 OLK297 OVG297 PFC297 POY297 PYU297 QIQ297 QSM297 RCI297 RME297 RWA297 SFW297 SPS297 SZO297 TJK297 TTG297 UDC297 UMY297 UWU297 VGQ297 VQM297 WAI297 WKE297 WUA297 HU297 RQ297 ABM297 ALI297 AVE297 BFA297 BOW297 BYS297 CIO297 CSK297 DCG297 DMC297 DVY297 EFU297 EPQ297 EZM297 FJI297 FTE297 GDA297 GMW297 GWS297 HGO297 HQK297 IAG297 IKC297 ITY297 JDU297 JNQ297 JXM297 KHI297 KRE297 LBA297 LKW297 LUS297 MEO297 MOK297 MYG297 NIC297 NRY297 OBU297 OLQ297 OVM297 PFI297 PPE297 PZA297 QIW297 QSS297 RCO297 RMK297 RWG297 SGC297 SPY297 SZU297 TJQ297 TTM297 UDI297 UNE297 UXA297 VGW297 VQS297 WAO297 WKK297 WUG297 HR297 RN297 ABJ297 ALF297 AVB297 BEX297 BOT297 BYP297 CIL297 CSH297 DCD297 DLZ297 DVV297 EFR297 EPN297 EZJ297 FJF297 FTB297 GCX297 GMT297 GWP297 HGL297 HQH297 IAD297 IJZ297 ITV297 JDR297 JNN297 JXJ297 KHF297 KRB297 LAX297 LKT297 LUP297 MEL297 MOH297 MYD297 NHZ297 NRV297 OBR297 OLN297 OVJ297 PFF297 PPB297 PYX297 QIT297 QSP297 RCL297 RMH297 RWD297 SFZ297 SPV297 SZR297 TJN297 TTJ297 UDF297 UNB297 UWX297 VGT297 VQP297 ACX321:ACX322 BA182:BA184 BA177:BB181 BH205 LD205 UZ205 AEV205 AOR205 AYN205 BIJ205 BSF205 CCB205 CLX205 CVT205 DFP205 DPL205 DZH205 EJD205 ESZ205 FCV205 FMR205 FWN205 GGJ205 GQF205 HAB205 HJX205 HTT205 IDP205 INL205 IXH205 JHD205 JQZ205 KAV205 KKR205 KUN205 LEJ205 LOF205 LYB205 MHX205 MRT205 NBP205 NLL205 NVH205 OFD205 OOZ205 OYV205 PIR205 PSN205 QCJ205 QMF205 QWB205 RFX205 RPT205 RZP205 SJL205 STH205 TDD205 TMZ205 TWV205 UGR205 UQN205 VAJ205 VKF205 VUB205 WDX205 WNT205 WXP205 AMT321:AMT322 AWP321:AWP322 BGL321:BGL322 BQH321:BQH322 CAD321:CAD322 CJZ321:CJZ322 CTV321:CTV322 DDR321:DDR322 DNN321:DNN322 DXJ321:DXJ322 EHF321:EHF322 ERB321:ERB322 FAX321:FAX322 FKT321:FKT322 FUP321:FUP322 GEL321:GEL322 GOH321:GOH322 GYD321:GYD322 HHZ321:HHZ322 HRV321:HRV322 IBR321:IBR322 ILN321:ILN322 IVJ321:IVJ322 JFF321:JFF322 JPB321:JPB322 JYX321:JYX322 KIT321:KIT322 KSP321:KSP322 LCL321:LCL322 LMH321:LMH322 LWD321:LWD322 MFZ321:MFZ322 MPV321:MPV322 MZR321:MZR322 NJN321:NJN322 NTJ321:NTJ322 ODF321:ODF322 ONB321:ONB322 OWX321:OWX322 PGT321:PGT322 PQP321:PQP322 QAL321:QAL322 QKH321:QKH322 QUD321:QUD322 RDZ321:RDZ322 RNV321:RNV322 RXR321:RXR322 SHN321:SHN322 SRJ321:SRJ322 TBF321:TBF322 TLB321:TLB322 TUX321:TUX322 UET321:UET322 UOP321:UOP322 UYL321:UYL322 VIH321:VIH322 VSD321:VSD322 WBZ321:WBZ322 WLV321:WLV322 WVR321:WVR322 JL321:JL322 TH321:TH322 ADD321:ADD322 AMZ321:AMZ322 AWV321:AWV322 BGR321:BGR322 BQN321:BQN322 CAJ321:CAJ322 CKF321:CKF322 CUB321:CUB322 DDX321:DDX322 DNT321:DNT322 DXP321:DXP322 EHL321:EHL322 ERH321:ERH322 FBD321:FBD322 FKZ321:FKZ322 FUV321:FUV322 GER321:GER322 GON321:GON322 GYJ321:GYJ322 HIF321:HIF322 HSB321:HSB322 IBX321:IBX322 ILT321:ILT322 IVP321:IVP322 JFL321:JFL322 JPH321:JPH322 JZD321:JZD322 KIZ321:KIZ322 KSV321:KSV322 LCR321:LCR322 LMN321:LMN322 LWJ321:LWJ322 MGF321:MGF322 MQB321:MQB322 MZX321:MZX322 NJT321:NJT322 NTP321:NTP322 ODL321:ODL322 ONH321:ONH322 OXD321:OXD322 PGZ321:PGZ322 PQV321:PQV322 QAR321:QAR322 QKN321:QKN322 QUJ321:QUJ322 REF321:REF322 ROB321:ROB322 RXX321:RXX322 SHT321:SHT322 SRP321:SRP322 TBL321:TBL322 TLH321:TLH322 TVD321:TVD322 UEZ321:UEZ322 UOV321:UOV322 UYR321:UYR322 VIN321:VIN322 VSJ321:VSJ322 WCF321:WCF322 WMB321:WMB322 WVX321:WVX322 JI321:JI322 TE321:TE322 ADA321:ADA322 AMW321:AMW322 AWS321:AWS322 BGO321:BGO322 BQK321:BQK322 CAG321:CAG322 CKC321:CKC322 CTY321:CTY322 DDU321:DDU322 DNQ321:DNQ322 DXM321:DXM322 EHI321:EHI322 ERE321:ERE322 FBA321:FBA322 FKW321:FKW322 FUS321:FUS322 GEO321:GEO322 GOK321:GOK322 GYG321:GYG322 HIC321:HIC322 HRY321:HRY322 IBU321:IBU322 ILQ321:ILQ322 IVM321:IVM322 JFI321:JFI322 JPE321:JPE322 JZA321:JZA322 KIW321:KIW322 KSS321:KSS322 LCO321:LCO322 LMK321:LMK322 LWG321:LWG322 MGC321:MGC322 MPY321:MPY322 MZU321:MZU322 NJQ321:NJQ322 NTM321:NTM322 ODI321:ODI322 ONE321:ONE322 OXA321:OXA322 PGW321:PGW322 PQS321:PQS322 QAO321:QAO322 QKK321:QKK322 QUG321:QUG322 REC321:REC322 RNY321:RNY322 RXU321:RXU322 SHQ321:SHQ322 SRM321:SRM322 TBI321:TBI322 TLE321:TLE322 TVA321:TVA322 UEW321:UEW322 UOS321:UOS322 UYO321:UYO322 VIK321:VIK322 VSG321:VSG322 WCC321:WCC322 WLY321:WLY322 WVU321:WVU322 JF321:JF322 TE338 BE335 TB321:TB322 BH335 ADA338 AMW338 AWS338 BGO338 BQK338 CAG338 CKC338 CTY338 DDU338 DNQ338 DXM338 EHI338 ERE338 FBA338 FKW338 FUS338 GEO338 GOK338 GYG338 HIC338 HRY338 IBU338 ILQ338 IVM338 JFI338 JPE338 JZA338 KIW338 KSS338 LCO338 LMK338 LWG338 MGC338 MPY338 MZU338 NJQ338 NTM338 ODI338 ONE338 OXA338 PGW338 PQS338 QAO338 QKK338 QUG338 REC338 RNY338 RXU338 SHQ338 SRM338 TBI338 TLE338 TVA338 UEW338 UOS338 UYO338 VIK338 VSG338 WCC338 WLY338 WVU338 JF338 TB338 ACX338 AMT338 AWP338 BGL338 BQH338 CAD338 CJZ338 CTV338 DDR338 DNN338 DXJ338 EHF338 ERB338 FAX338 FKT338 FUP338 GEL338 GOH338 GYD338 HHZ338 HRV338 IBR338 ILN338 IVJ338 JFF338 JPB338 JYX338 KIT338 KSP338 LCL338 LMH338 LWD338 MFZ338 MPV338 MZR338 NJN338 NTJ338 ODF338 ONB338 OWX338 PGT338 PQP338 QAL338 QKH338 QUD338 RDZ338 RNV338 RXR338 SHN338 SRJ338 TBF338 TLB338 TUX338 UET338 UOP338 UYL338 VIH338 VSD338 WBZ338 WLV338 WVR338 JL338 TH338 ADD338 AMZ338 AWV338 BGR338 BQN338 CAJ338 CKF338 CUB338 DDX338 DNT338 DXP338 EHL338 ERH338 FBD338 FKZ338 FUV338 GER338 GON338 GYJ338 HIF338 HSB338 IBX338 ILT338 IVP338 JFL338 JPH338 JZD338 KIZ338 KSV338 LCR338 LMN338 LWJ338 MGF338 MQB338 MZX338 NJT338 NTP338 ODL338 ONH338 OXD338 PGZ338 PQV338 QAR338 QKN338 QUJ338 REF338 ROB338 RXX338 SHT338 SRP338 TBL338 TLH338 TVD338 UEZ338 UOV338 UYR338 VIN338 VSJ338 WCF338 WMB338 WVX338 AES200:AES208 AOO200:AOO208 AYK200:AYK208 BIG200:BIG208 BSC200:BSC208 CBY200:CBY208 CLU200:CLU208 CVQ200:CVQ208 DFM200:DFM208 DPI200:DPI208 DZE200:DZE208 EJA200:EJA208 ESW200:ESW208 FCS200:FCS208 FMO200:FMO208 FWK200:FWK208 GGG200:GGG208 GQC200:GQC208 GZY200:GZY208 HJU200:HJU208 HTQ200:HTQ208 IDM200:IDM208 INI200:INI208 IXE200:IXE208 JHA200:JHA208 JQW200:JQW208 KAS200:KAS208 KKO200:KKO208 KUK200:KUK208 LEG200:LEG208 LOC200:LOC208 LXY200:LXY208 MHU200:MHU208 MRQ200:MRQ208 NBM200:NBM208 NLI200:NLI208 NVE200:NVE208 OFA200:OFA208 OOW200:OOW208 OYS200:OYS208 PIO200:PIO208 PSK200:PSK208 QCG200:QCG208 QMC200:QMC208 QVY200:QVY208 RFU200:RFU208 RPQ200:RPQ208 RZM200:RZM208 SJI200:SJI208 STE200:STE208 TDA200:TDA208 TMW200:TMW208 TWS200:TWS208 UGO200:UGO208 UQK200:UQK208 VAG200:VAG208 VKC200:VKC208 VTY200:VTY208 WDU200:WDU208 WNQ200:WNQ208 WXM200:WXM208 KX200:KX208 UT200:UT208 AEP200:AEP208 AOL200:AOL208 AYH200:AYH208 BID200:BID208 BRZ200:BRZ208 CBV200:CBV208 CLR200:CLR208 CVN200:CVN208 DFJ200:DFJ208 DPF200:DPF208 DZB200:DZB208 EIX200:EIX208 EST200:EST208 FCP200:FCP208 FML200:FML208 FWH200:FWH208 GGD200:GGD208 GPZ200:GPZ208 GZV200:GZV208 HJR200:HJR208 HTN200:HTN208 IDJ200:IDJ208 INF200:INF208 IXB200:IXB208 JGX200:JGX208 JQT200:JQT208 KAP200:KAP208 KKL200:KKL208 KUH200:KUH208 LED200:LED208 LNZ200:LNZ208 LXV200:LXV208 MHR200:MHR208 MRN200:MRN208 NBJ200:NBJ208 NLF200:NLF208 NVB200:NVB208 OEX200:OEX208 OOT200:OOT208 OYP200:OYP208 PIL200:PIL208 PSH200:PSH208 QCD200:QCD208 QLZ200:QLZ208 QVV200:QVV208 RFR200:RFR208 RPN200:RPN208 RZJ200:RZJ208 SJF200:SJF208 STB200:STB208 TCX200:TCX208 TMT200:TMT208 TWP200:TWP208 UGL200:UGL208 UQH200:UQH208 VAD200:VAD208 VJZ200:VJZ208 VTV200:VTV208 WDR200:WDR208 BB182:BB208 WNN200:WNN208 BE177:BE208 WXJ200:WXJ208 LA200:LA208 UW200:UW208 JI338 BI339:BI347 BI350 AV351:AV354 BH351:BH354 WNE363:WNE1147 WXA363:WXA1147 KL363:KL1147 UH363:UH1147 AED363:AED1147 ANZ363:ANZ1147 AXV363:AXV1147 BHR363:BHR1147 BRN363:BRN1147 CBJ363:CBJ1147 CLF363:CLF1147 CVB363:CVB1147 DEX363:DEX1147 DOT363:DOT1147 DYP363:DYP1147 EIL363:EIL1147 ESH363:ESH1147 FCD363:FCD1147 FLZ363:FLZ1147 FVV363:FVV1147 GFR363:GFR1147 GPN363:GPN1147 GZJ363:GZJ1147 HJF363:HJF1147 HTB363:HTB1147 ICX363:ICX1147 IMT363:IMT1147 IWP363:IWP1147 JGL363:JGL1147 JQH363:JQH1147 KAD363:KAD1147 KJZ363:KJZ1147 KTV363:KTV1147 LDR363:LDR1147 LNN363:LNN1147 LXJ363:LXJ1147 MHF363:MHF1147 MRB363:MRB1147 NAX363:NAX1147 NKT363:NKT1147 NUP363:NUP1147 OEL363:OEL1147 OOH363:OOH1147 OYD363:OYD1147 PHZ363:PHZ1147 PRV363:PRV1147 QBR363:QBR1147 QLN363:QLN1147 QVJ363:QVJ1147 RFF363:RFF1147 RPB363:RPB1147 RYX363:RYX1147 SIT363:SIT1147 SSP363:SSP1147 TCL363:TCL1147 TMH363:TMH1147 TWD363:TWD1147 UFZ363:UFZ1147 UPV363:UPV1147 UZR363:UZR1147 VJN363:VJN1147 VTJ363:VTJ1147 WDF363:WDF1147 WNB363:WNB1147 WWX363:WWX1147 KR363:KR1149 UN363:UN1149 AEJ363:AEJ1149 AOF363:AOF1149 AYB363:AYB1149 BHX363:BHX1149 BRT363:BRT1149 CBP363:CBP1149 CLL363:CLL1149 CVH363:CVH1149 DFD363:DFD1149 DOZ363:DOZ1149 DYV363:DYV1149 EIR363:EIR1149 ESN363:ESN1149 FCJ363:FCJ1149 FMF363:FMF1149 FWB363:FWB1149 GFX363:GFX1149 GPT363:GPT1149 GZP363:GZP1149 HJL363:HJL1149 HTH363:HTH1149 IDD363:IDD1149 IMZ363:IMZ1149 IWV363:IWV1149 JGR363:JGR1149 JQN363:JQN1149 KAJ363:KAJ1149 KKF363:KKF1149 KUB363:KUB1149 LDX363:LDX1149 LNT363:LNT1149 LXP363:LXP1149 MHL363:MHL1149 MRH363:MRH1149 NBD363:NBD1149 NKZ363:NKZ1149 NUV363:NUV1149 OER363:OER1149 OON363:OON1149 OYJ363:OYJ1149 PIF363:PIF1149 PSB363:PSB1149 QBX363:QBX1149 QLT363:QLT1149 QVP363:QVP1149 RFL363:RFL1149 RPH363:RPH1149 RZD363:RZD1149 SIZ363:SIZ1149 SSV363:SSV1149 TCR363:TCR1149 TMN363:TMN1149 TWJ363:TWJ1149 UGF363:UGF1149 UQB363:UQB1149 UZX363:UZX1149 VJT363:VJT1149 VTP363:VTP1149 WDL363:WDL1149 WNH363:WNH1149 WXD363:WXD1149 KO363:KO1147 UK363:UK1147 AEG363:AEG1147 AOC363:AOC1147 AXY363:AXY1147 BHU363:BHU1147 BRQ363:BRQ1147 CBM363:CBM1147 CLI363:CLI1147 CVE363:CVE1147 DFA363:DFA1147 DOW363:DOW1147 DYS363:DYS1147 EIO363:EIO1147 ESK363:ESK1147 FCG363:FCG1147 FMC363:FMC1147 FVY363:FVY1147 GFU363:GFU1147 GPQ363:GPQ1147 GZM363:GZM1147 HJI363:HJI1147 HTE363:HTE1147 IDA363:IDA1147 IMW363:IMW1147 IWS363:IWS1147 JGO363:JGO1147 JQK363:JQK1147 KAG363:KAG1147 KKC363:KKC1147 KTY363:KTY1147 LDU363:LDU1147 LNQ363:LNQ1147 LXM363:LXM1147 MHI363:MHI1147 MRE363:MRE1147 NBA363:NBA1147 NKW363:NKW1147 NUS363:NUS1147 OEO363:OEO1147 OOK363:OOK1147 OYG363:OYG1147 PIC363:PIC1147 PRY363:PRY1147 QBU363:QBU1147 QLQ363:QLQ1147 QVM363:QVM1147 RFI363:RFI1147 RPE363:RPE1147 RZA363:RZA1147 SIW363:SIW1147 SSS363:SSS1147 TCO363:TCO1147 TMK363:TMK1147 TWG363:TWG1147 UGC363:UGC1147 UPY363:UPY1147 UZU363:UZU1147 VJQ363:VJQ1147 VTM363:VTM1147 WDI363:WDI1147 BB363:BB1153 BD355 BE363:BE1153 BB356:BB359 BE356:BE359 BE362 BB362 WDI361:WDI362 VTM361:VTM362 VJQ361:VJQ362 UZU361:UZU362 UPY361:UPY362 UGC361:UGC362 TWG361:TWG362 TMK361:TMK362 TCO361:TCO362 SSS361:SSS362 SIW361:SIW362 RZA361:RZA362 RPE361:RPE362 RFI361:RFI362 QVM361:QVM362 QLQ361:QLQ362 QBU361:QBU362 PRY361:PRY362 PIC361:PIC362 OYG361:OYG362 OOK361:OOK362 OEO361:OEO362 NUS361:NUS362 NKW361:NKW362 NBA361:NBA362 MRE361:MRE362 MHI361:MHI362 LXM361:LXM362 LNQ361:LNQ362 LDU361:LDU362 KTY361:KTY362 KKC361:KKC362 KAG361:KAG362 JQK361:JQK362 JGO361:JGO362 IWS361:IWS362 IMW361:IMW362 IDA361:IDA362 HTE361:HTE362 HJI361:HJI362 GZM361:GZM362 GPQ361:GPQ362 GFU361:GFU362 FVY361:FVY362 FMC361:FMC362 FCG361:FCG362 ESK361:ESK362 EIO361:EIO362 DYS361:DYS362 DOW361:DOW362 DFA361:DFA362 CVE361:CVE362 CLI361:CLI362 CBM361:CBM362 BRQ361:BRQ362 BHU361:BHU362 AXY361:AXY362 AOC361:AOC362 AEG361:AEG362 UK361:UK362 KO361:KO362 WXD361:WXD362 WNH361:WNH362 WDL361:WDL362 VTP361:VTP362 VJT361:VJT362 UZX361:UZX362 UQB361:UQB362 UGF361:UGF362 TWJ361:TWJ362 TMN361:TMN362 TCR361:TCR362 SSV361:SSV362 SIZ361:SIZ362 RZD361:RZD362 RPH361:RPH362 RFL361:RFL362 QVP361:QVP362 QLT361:QLT362 QBX361:QBX362 PSB361:PSB362 PIF361:PIF362 OYJ361:OYJ362 OON361:OON362 OER361:OER362 NUV361:NUV362 NKZ361:NKZ362 NBD361:NBD362 MRH361:MRH362 MHL361:MHL362 LXP361:LXP362 LNT361:LNT362 LDX361:LDX362 KUB361:KUB362 KKF361:KKF362 KAJ361:KAJ362 JQN361:JQN362 JGR361:JGR362 IWV361:IWV362 IMZ361:IMZ362 IDD361:IDD362 HTH361:HTH362 HJL361:HJL362 GZP361:GZP362 GPT361:GPT362 GFX361:GFX362 FWB361:FWB362 FMF361:FMF362 FCJ361:FCJ362 ESN361:ESN362 EIR361:EIR362 DYV361:DYV362 DOZ361:DOZ362 DFD361:DFD362 CVH361:CVH362 CLL361:CLL362 CBP361:CBP362 BRT361:BRT362 BHX361:BHX362 AYB361:AYB362 AOF361:AOF362 AEJ361:AEJ362 UN361:UN362 KR361:KR362 WWX361:WWX362 WNB361:WNB362 WDF361:WDF362 VTJ361:VTJ362 VJN361:VJN362 UZR361:UZR362 UPV361:UPV362 UFZ361:UFZ362 TWD361:TWD362 TMH361:TMH362 TCL361:TCL362 SSP361:SSP362 SIT361:SIT362 RYX361:RYX362 RPB361:RPB362 RFF361:RFF362 QVJ361:QVJ362 QLN361:QLN362 QBR361:QBR362 PRV361:PRV362 PHZ361:PHZ362 OYD361:OYD362 OOH361:OOH362 OEL361:OEL362 NUP361:NUP362 NKT361:NKT362 NAX361:NAX362 MRB361:MRB362 MHF361:MHF362 LXJ361:LXJ362 LNN361:LNN362 LDR361:LDR362 KTV361:KTV362 KJZ361:KJZ362 KAD361:KAD362 JQH361:JQH362 JGL361:JGL362 IWP361:IWP362 IMT361:IMT362 ICX361:ICX362 HTB361:HTB362 HJF361:HJF362 GZJ361:GZJ362 GPN361:GPN362 GFR361:GFR362 FVV361:FVV362 FLZ361:FLZ362 FCD361:FCD362 ESH361:ESH362 EIL361:EIL362 DYP361:DYP362 DOT361:DOT362 DEX361:DEX362 CVB361:CVB362 CLF361:CLF362 CBJ361:CBJ362 BRN361:BRN362 BHR361:BHR362 AXV361:AXV362 ANZ361:ANZ362 AED361:AED362 UH361:UH362 KL361:KL362 WXA361:WXA362 WNE361:WNE362 BH361:BH362 BH363:BH1149">
      <formula1>атрибут</formula1>
    </dataValidation>
    <dataValidation type="list" allowBlank="1" showInputMessage="1" showErrorMessage="1" sqref="K65817:K66689 IQ65811:IQ66683 SM65811:SM66683 ACI65811:ACI66683 AME65811:AME66683 AWA65811:AWA66683 BFW65811:BFW66683 BPS65811:BPS66683 BZO65811:BZO66683 CJK65811:CJK66683 CTG65811:CTG66683 DDC65811:DDC66683 DMY65811:DMY66683 DWU65811:DWU66683 EGQ65811:EGQ66683 EQM65811:EQM66683 FAI65811:FAI66683 FKE65811:FKE66683 FUA65811:FUA66683 GDW65811:GDW66683 GNS65811:GNS66683 GXO65811:GXO66683 HHK65811:HHK66683 HRG65811:HRG66683 IBC65811:IBC66683 IKY65811:IKY66683 IUU65811:IUU66683 JEQ65811:JEQ66683 JOM65811:JOM66683 JYI65811:JYI66683 KIE65811:KIE66683 KSA65811:KSA66683 LBW65811:LBW66683 LLS65811:LLS66683 LVO65811:LVO66683 MFK65811:MFK66683 MPG65811:MPG66683 MZC65811:MZC66683 NIY65811:NIY66683 NSU65811:NSU66683 OCQ65811:OCQ66683 OMM65811:OMM66683 OWI65811:OWI66683 PGE65811:PGE66683 PQA65811:PQA66683 PZW65811:PZW66683 QJS65811:QJS66683 QTO65811:QTO66683 RDK65811:RDK66683 RNG65811:RNG66683 RXC65811:RXC66683 SGY65811:SGY66683 SQU65811:SQU66683 TAQ65811:TAQ66683 TKM65811:TKM66683 TUI65811:TUI66683 UEE65811:UEE66683 UOA65811:UOA66683 UXW65811:UXW66683 VHS65811:VHS66683 VRO65811:VRO66683 WBK65811:WBK66683 WLG65811:WLG66683 WVC65811:WVC66683 K131353:K132225 IQ131347:IQ132219 SM131347:SM132219 ACI131347:ACI132219 AME131347:AME132219 AWA131347:AWA132219 BFW131347:BFW132219 BPS131347:BPS132219 BZO131347:BZO132219 CJK131347:CJK132219 CTG131347:CTG132219 DDC131347:DDC132219 DMY131347:DMY132219 DWU131347:DWU132219 EGQ131347:EGQ132219 EQM131347:EQM132219 FAI131347:FAI132219 FKE131347:FKE132219 FUA131347:FUA132219 GDW131347:GDW132219 GNS131347:GNS132219 GXO131347:GXO132219 HHK131347:HHK132219 HRG131347:HRG132219 IBC131347:IBC132219 IKY131347:IKY132219 IUU131347:IUU132219 JEQ131347:JEQ132219 JOM131347:JOM132219 JYI131347:JYI132219 KIE131347:KIE132219 KSA131347:KSA132219 LBW131347:LBW132219 LLS131347:LLS132219 LVO131347:LVO132219 MFK131347:MFK132219 MPG131347:MPG132219 MZC131347:MZC132219 NIY131347:NIY132219 NSU131347:NSU132219 OCQ131347:OCQ132219 OMM131347:OMM132219 OWI131347:OWI132219 PGE131347:PGE132219 PQA131347:PQA132219 PZW131347:PZW132219 QJS131347:QJS132219 QTO131347:QTO132219 RDK131347:RDK132219 RNG131347:RNG132219 RXC131347:RXC132219 SGY131347:SGY132219 SQU131347:SQU132219 TAQ131347:TAQ132219 TKM131347:TKM132219 TUI131347:TUI132219 UEE131347:UEE132219 UOA131347:UOA132219 UXW131347:UXW132219 VHS131347:VHS132219 VRO131347:VRO132219 WBK131347:WBK132219 WLG131347:WLG132219 WVC131347:WVC132219 K196889:K197761 IQ196883:IQ197755 SM196883:SM197755 ACI196883:ACI197755 AME196883:AME197755 AWA196883:AWA197755 BFW196883:BFW197755 BPS196883:BPS197755 BZO196883:BZO197755 CJK196883:CJK197755 CTG196883:CTG197755 DDC196883:DDC197755 DMY196883:DMY197755 DWU196883:DWU197755 EGQ196883:EGQ197755 EQM196883:EQM197755 FAI196883:FAI197755 FKE196883:FKE197755 FUA196883:FUA197755 GDW196883:GDW197755 GNS196883:GNS197755 GXO196883:GXO197755 HHK196883:HHK197755 HRG196883:HRG197755 IBC196883:IBC197755 IKY196883:IKY197755 IUU196883:IUU197755 JEQ196883:JEQ197755 JOM196883:JOM197755 JYI196883:JYI197755 KIE196883:KIE197755 KSA196883:KSA197755 LBW196883:LBW197755 LLS196883:LLS197755 LVO196883:LVO197755 MFK196883:MFK197755 MPG196883:MPG197755 MZC196883:MZC197755 NIY196883:NIY197755 NSU196883:NSU197755 OCQ196883:OCQ197755 OMM196883:OMM197755 OWI196883:OWI197755 PGE196883:PGE197755 PQA196883:PQA197755 PZW196883:PZW197755 QJS196883:QJS197755 QTO196883:QTO197755 RDK196883:RDK197755 RNG196883:RNG197755 RXC196883:RXC197755 SGY196883:SGY197755 SQU196883:SQU197755 TAQ196883:TAQ197755 TKM196883:TKM197755 TUI196883:TUI197755 UEE196883:UEE197755 UOA196883:UOA197755 UXW196883:UXW197755 VHS196883:VHS197755 VRO196883:VRO197755 WBK196883:WBK197755 WLG196883:WLG197755 WVC196883:WVC197755 K262425:K263297 IQ262419:IQ263291 SM262419:SM263291 ACI262419:ACI263291 AME262419:AME263291 AWA262419:AWA263291 BFW262419:BFW263291 BPS262419:BPS263291 BZO262419:BZO263291 CJK262419:CJK263291 CTG262419:CTG263291 DDC262419:DDC263291 DMY262419:DMY263291 DWU262419:DWU263291 EGQ262419:EGQ263291 EQM262419:EQM263291 FAI262419:FAI263291 FKE262419:FKE263291 FUA262419:FUA263291 GDW262419:GDW263291 GNS262419:GNS263291 GXO262419:GXO263291 HHK262419:HHK263291 HRG262419:HRG263291 IBC262419:IBC263291 IKY262419:IKY263291 IUU262419:IUU263291 JEQ262419:JEQ263291 JOM262419:JOM263291 JYI262419:JYI263291 KIE262419:KIE263291 KSA262419:KSA263291 LBW262419:LBW263291 LLS262419:LLS263291 LVO262419:LVO263291 MFK262419:MFK263291 MPG262419:MPG263291 MZC262419:MZC263291 NIY262419:NIY263291 NSU262419:NSU263291 OCQ262419:OCQ263291 OMM262419:OMM263291 OWI262419:OWI263291 PGE262419:PGE263291 PQA262419:PQA263291 PZW262419:PZW263291 QJS262419:QJS263291 QTO262419:QTO263291 RDK262419:RDK263291 RNG262419:RNG263291 RXC262419:RXC263291 SGY262419:SGY263291 SQU262419:SQU263291 TAQ262419:TAQ263291 TKM262419:TKM263291 TUI262419:TUI263291 UEE262419:UEE263291 UOA262419:UOA263291 UXW262419:UXW263291 VHS262419:VHS263291 VRO262419:VRO263291 WBK262419:WBK263291 WLG262419:WLG263291 WVC262419:WVC263291 K327961:K328833 IQ327955:IQ328827 SM327955:SM328827 ACI327955:ACI328827 AME327955:AME328827 AWA327955:AWA328827 BFW327955:BFW328827 BPS327955:BPS328827 BZO327955:BZO328827 CJK327955:CJK328827 CTG327955:CTG328827 DDC327955:DDC328827 DMY327955:DMY328827 DWU327955:DWU328827 EGQ327955:EGQ328827 EQM327955:EQM328827 FAI327955:FAI328827 FKE327955:FKE328827 FUA327955:FUA328827 GDW327955:GDW328827 GNS327955:GNS328827 GXO327955:GXO328827 HHK327955:HHK328827 HRG327955:HRG328827 IBC327955:IBC328827 IKY327955:IKY328827 IUU327955:IUU328827 JEQ327955:JEQ328827 JOM327955:JOM328827 JYI327955:JYI328827 KIE327955:KIE328827 KSA327955:KSA328827 LBW327955:LBW328827 LLS327955:LLS328827 LVO327955:LVO328827 MFK327955:MFK328827 MPG327955:MPG328827 MZC327955:MZC328827 NIY327955:NIY328827 NSU327955:NSU328827 OCQ327955:OCQ328827 OMM327955:OMM328827 OWI327955:OWI328827 PGE327955:PGE328827 PQA327955:PQA328827 PZW327955:PZW328827 QJS327955:QJS328827 QTO327955:QTO328827 RDK327955:RDK328827 RNG327955:RNG328827 RXC327955:RXC328827 SGY327955:SGY328827 SQU327955:SQU328827 TAQ327955:TAQ328827 TKM327955:TKM328827 TUI327955:TUI328827 UEE327955:UEE328827 UOA327955:UOA328827 UXW327955:UXW328827 VHS327955:VHS328827 VRO327955:VRO328827 WBK327955:WBK328827 WLG327955:WLG328827 WVC327955:WVC328827 K393497:K394369 IQ393491:IQ394363 SM393491:SM394363 ACI393491:ACI394363 AME393491:AME394363 AWA393491:AWA394363 BFW393491:BFW394363 BPS393491:BPS394363 BZO393491:BZO394363 CJK393491:CJK394363 CTG393491:CTG394363 DDC393491:DDC394363 DMY393491:DMY394363 DWU393491:DWU394363 EGQ393491:EGQ394363 EQM393491:EQM394363 FAI393491:FAI394363 FKE393491:FKE394363 FUA393491:FUA394363 GDW393491:GDW394363 GNS393491:GNS394363 GXO393491:GXO394363 HHK393491:HHK394363 HRG393491:HRG394363 IBC393491:IBC394363 IKY393491:IKY394363 IUU393491:IUU394363 JEQ393491:JEQ394363 JOM393491:JOM394363 JYI393491:JYI394363 KIE393491:KIE394363 KSA393491:KSA394363 LBW393491:LBW394363 LLS393491:LLS394363 LVO393491:LVO394363 MFK393491:MFK394363 MPG393491:MPG394363 MZC393491:MZC394363 NIY393491:NIY394363 NSU393491:NSU394363 OCQ393491:OCQ394363 OMM393491:OMM394363 OWI393491:OWI394363 PGE393491:PGE394363 PQA393491:PQA394363 PZW393491:PZW394363 QJS393491:QJS394363 QTO393491:QTO394363 RDK393491:RDK394363 RNG393491:RNG394363 RXC393491:RXC394363 SGY393491:SGY394363 SQU393491:SQU394363 TAQ393491:TAQ394363 TKM393491:TKM394363 TUI393491:TUI394363 UEE393491:UEE394363 UOA393491:UOA394363 UXW393491:UXW394363 VHS393491:VHS394363 VRO393491:VRO394363 WBK393491:WBK394363 WLG393491:WLG394363 WVC393491:WVC394363 K459033:K459905 IQ459027:IQ459899 SM459027:SM459899 ACI459027:ACI459899 AME459027:AME459899 AWA459027:AWA459899 BFW459027:BFW459899 BPS459027:BPS459899 BZO459027:BZO459899 CJK459027:CJK459899 CTG459027:CTG459899 DDC459027:DDC459899 DMY459027:DMY459899 DWU459027:DWU459899 EGQ459027:EGQ459899 EQM459027:EQM459899 FAI459027:FAI459899 FKE459027:FKE459899 FUA459027:FUA459899 GDW459027:GDW459899 GNS459027:GNS459899 GXO459027:GXO459899 HHK459027:HHK459899 HRG459027:HRG459899 IBC459027:IBC459899 IKY459027:IKY459899 IUU459027:IUU459899 JEQ459027:JEQ459899 JOM459027:JOM459899 JYI459027:JYI459899 KIE459027:KIE459899 KSA459027:KSA459899 LBW459027:LBW459899 LLS459027:LLS459899 LVO459027:LVO459899 MFK459027:MFK459899 MPG459027:MPG459899 MZC459027:MZC459899 NIY459027:NIY459899 NSU459027:NSU459899 OCQ459027:OCQ459899 OMM459027:OMM459899 OWI459027:OWI459899 PGE459027:PGE459899 PQA459027:PQA459899 PZW459027:PZW459899 QJS459027:QJS459899 QTO459027:QTO459899 RDK459027:RDK459899 RNG459027:RNG459899 RXC459027:RXC459899 SGY459027:SGY459899 SQU459027:SQU459899 TAQ459027:TAQ459899 TKM459027:TKM459899 TUI459027:TUI459899 UEE459027:UEE459899 UOA459027:UOA459899 UXW459027:UXW459899 VHS459027:VHS459899 VRO459027:VRO459899 WBK459027:WBK459899 WLG459027:WLG459899 WVC459027:WVC459899 K524569:K525441 IQ524563:IQ525435 SM524563:SM525435 ACI524563:ACI525435 AME524563:AME525435 AWA524563:AWA525435 BFW524563:BFW525435 BPS524563:BPS525435 BZO524563:BZO525435 CJK524563:CJK525435 CTG524563:CTG525435 DDC524563:DDC525435 DMY524563:DMY525435 DWU524563:DWU525435 EGQ524563:EGQ525435 EQM524563:EQM525435 FAI524563:FAI525435 FKE524563:FKE525435 FUA524563:FUA525435 GDW524563:GDW525435 GNS524563:GNS525435 GXO524563:GXO525435 HHK524563:HHK525435 HRG524563:HRG525435 IBC524563:IBC525435 IKY524563:IKY525435 IUU524563:IUU525435 JEQ524563:JEQ525435 JOM524563:JOM525435 JYI524563:JYI525435 KIE524563:KIE525435 KSA524563:KSA525435 LBW524563:LBW525435 LLS524563:LLS525435 LVO524563:LVO525435 MFK524563:MFK525435 MPG524563:MPG525435 MZC524563:MZC525435 NIY524563:NIY525435 NSU524563:NSU525435 OCQ524563:OCQ525435 OMM524563:OMM525435 OWI524563:OWI525435 PGE524563:PGE525435 PQA524563:PQA525435 PZW524563:PZW525435 QJS524563:QJS525435 QTO524563:QTO525435 RDK524563:RDK525435 RNG524563:RNG525435 RXC524563:RXC525435 SGY524563:SGY525435 SQU524563:SQU525435 TAQ524563:TAQ525435 TKM524563:TKM525435 TUI524563:TUI525435 UEE524563:UEE525435 UOA524563:UOA525435 UXW524563:UXW525435 VHS524563:VHS525435 VRO524563:VRO525435 WBK524563:WBK525435 WLG524563:WLG525435 WVC524563:WVC525435 K590105:K590977 IQ590099:IQ590971 SM590099:SM590971 ACI590099:ACI590971 AME590099:AME590971 AWA590099:AWA590971 BFW590099:BFW590971 BPS590099:BPS590971 BZO590099:BZO590971 CJK590099:CJK590971 CTG590099:CTG590971 DDC590099:DDC590971 DMY590099:DMY590971 DWU590099:DWU590971 EGQ590099:EGQ590971 EQM590099:EQM590971 FAI590099:FAI590971 FKE590099:FKE590971 FUA590099:FUA590971 GDW590099:GDW590971 GNS590099:GNS590971 GXO590099:GXO590971 HHK590099:HHK590971 HRG590099:HRG590971 IBC590099:IBC590971 IKY590099:IKY590971 IUU590099:IUU590971 JEQ590099:JEQ590971 JOM590099:JOM590971 JYI590099:JYI590971 KIE590099:KIE590971 KSA590099:KSA590971 LBW590099:LBW590971 LLS590099:LLS590971 LVO590099:LVO590971 MFK590099:MFK590971 MPG590099:MPG590971 MZC590099:MZC590971 NIY590099:NIY590971 NSU590099:NSU590971 OCQ590099:OCQ590971 OMM590099:OMM590971 OWI590099:OWI590971 PGE590099:PGE590971 PQA590099:PQA590971 PZW590099:PZW590971 QJS590099:QJS590971 QTO590099:QTO590971 RDK590099:RDK590971 RNG590099:RNG590971 RXC590099:RXC590971 SGY590099:SGY590971 SQU590099:SQU590971 TAQ590099:TAQ590971 TKM590099:TKM590971 TUI590099:TUI590971 UEE590099:UEE590971 UOA590099:UOA590971 UXW590099:UXW590971 VHS590099:VHS590971 VRO590099:VRO590971 WBK590099:WBK590971 WLG590099:WLG590971 WVC590099:WVC590971 K655641:K656513 IQ655635:IQ656507 SM655635:SM656507 ACI655635:ACI656507 AME655635:AME656507 AWA655635:AWA656507 BFW655635:BFW656507 BPS655635:BPS656507 BZO655635:BZO656507 CJK655635:CJK656507 CTG655635:CTG656507 DDC655635:DDC656507 DMY655635:DMY656507 DWU655635:DWU656507 EGQ655635:EGQ656507 EQM655635:EQM656507 FAI655635:FAI656507 FKE655635:FKE656507 FUA655635:FUA656507 GDW655635:GDW656507 GNS655635:GNS656507 GXO655635:GXO656507 HHK655635:HHK656507 HRG655635:HRG656507 IBC655635:IBC656507 IKY655635:IKY656507 IUU655635:IUU656507 JEQ655635:JEQ656507 JOM655635:JOM656507 JYI655635:JYI656507 KIE655635:KIE656507 KSA655635:KSA656507 LBW655635:LBW656507 LLS655635:LLS656507 LVO655635:LVO656507 MFK655635:MFK656507 MPG655635:MPG656507 MZC655635:MZC656507 NIY655635:NIY656507 NSU655635:NSU656507 OCQ655635:OCQ656507 OMM655635:OMM656507 OWI655635:OWI656507 PGE655635:PGE656507 PQA655635:PQA656507 PZW655635:PZW656507 QJS655635:QJS656507 QTO655635:QTO656507 RDK655635:RDK656507 RNG655635:RNG656507 RXC655635:RXC656507 SGY655635:SGY656507 SQU655635:SQU656507 TAQ655635:TAQ656507 TKM655635:TKM656507 TUI655635:TUI656507 UEE655635:UEE656507 UOA655635:UOA656507 UXW655635:UXW656507 VHS655635:VHS656507 VRO655635:VRO656507 WBK655635:WBK656507 WLG655635:WLG656507 WVC655635:WVC656507 K721177:K722049 IQ721171:IQ722043 SM721171:SM722043 ACI721171:ACI722043 AME721171:AME722043 AWA721171:AWA722043 BFW721171:BFW722043 BPS721171:BPS722043 BZO721171:BZO722043 CJK721171:CJK722043 CTG721171:CTG722043 DDC721171:DDC722043 DMY721171:DMY722043 DWU721171:DWU722043 EGQ721171:EGQ722043 EQM721171:EQM722043 FAI721171:FAI722043 FKE721171:FKE722043 FUA721171:FUA722043 GDW721171:GDW722043 GNS721171:GNS722043 GXO721171:GXO722043 HHK721171:HHK722043 HRG721171:HRG722043 IBC721171:IBC722043 IKY721171:IKY722043 IUU721171:IUU722043 JEQ721171:JEQ722043 JOM721171:JOM722043 JYI721171:JYI722043 KIE721171:KIE722043 KSA721171:KSA722043 LBW721171:LBW722043 LLS721171:LLS722043 LVO721171:LVO722043 MFK721171:MFK722043 MPG721171:MPG722043 MZC721171:MZC722043 NIY721171:NIY722043 NSU721171:NSU722043 OCQ721171:OCQ722043 OMM721171:OMM722043 OWI721171:OWI722043 PGE721171:PGE722043 PQA721171:PQA722043 PZW721171:PZW722043 QJS721171:QJS722043 QTO721171:QTO722043 RDK721171:RDK722043 RNG721171:RNG722043 RXC721171:RXC722043 SGY721171:SGY722043 SQU721171:SQU722043 TAQ721171:TAQ722043 TKM721171:TKM722043 TUI721171:TUI722043 UEE721171:UEE722043 UOA721171:UOA722043 UXW721171:UXW722043 VHS721171:VHS722043 VRO721171:VRO722043 WBK721171:WBK722043 WLG721171:WLG722043 WVC721171:WVC722043 K786713:K787585 IQ786707:IQ787579 SM786707:SM787579 ACI786707:ACI787579 AME786707:AME787579 AWA786707:AWA787579 BFW786707:BFW787579 BPS786707:BPS787579 BZO786707:BZO787579 CJK786707:CJK787579 CTG786707:CTG787579 DDC786707:DDC787579 DMY786707:DMY787579 DWU786707:DWU787579 EGQ786707:EGQ787579 EQM786707:EQM787579 FAI786707:FAI787579 FKE786707:FKE787579 FUA786707:FUA787579 GDW786707:GDW787579 GNS786707:GNS787579 GXO786707:GXO787579 HHK786707:HHK787579 HRG786707:HRG787579 IBC786707:IBC787579 IKY786707:IKY787579 IUU786707:IUU787579 JEQ786707:JEQ787579 JOM786707:JOM787579 JYI786707:JYI787579 KIE786707:KIE787579 KSA786707:KSA787579 LBW786707:LBW787579 LLS786707:LLS787579 LVO786707:LVO787579 MFK786707:MFK787579 MPG786707:MPG787579 MZC786707:MZC787579 NIY786707:NIY787579 NSU786707:NSU787579 OCQ786707:OCQ787579 OMM786707:OMM787579 OWI786707:OWI787579 PGE786707:PGE787579 PQA786707:PQA787579 PZW786707:PZW787579 QJS786707:QJS787579 QTO786707:QTO787579 RDK786707:RDK787579 RNG786707:RNG787579 RXC786707:RXC787579 SGY786707:SGY787579 SQU786707:SQU787579 TAQ786707:TAQ787579 TKM786707:TKM787579 TUI786707:TUI787579 UEE786707:UEE787579 UOA786707:UOA787579 UXW786707:UXW787579 VHS786707:VHS787579 VRO786707:VRO787579 WBK786707:WBK787579 WLG786707:WLG787579 WVC786707:WVC787579 K852249:K853121 IQ852243:IQ853115 SM852243:SM853115 ACI852243:ACI853115 AME852243:AME853115 AWA852243:AWA853115 BFW852243:BFW853115 BPS852243:BPS853115 BZO852243:BZO853115 CJK852243:CJK853115 CTG852243:CTG853115 DDC852243:DDC853115 DMY852243:DMY853115 DWU852243:DWU853115 EGQ852243:EGQ853115 EQM852243:EQM853115 FAI852243:FAI853115 FKE852243:FKE853115 FUA852243:FUA853115 GDW852243:GDW853115 GNS852243:GNS853115 GXO852243:GXO853115 HHK852243:HHK853115 HRG852243:HRG853115 IBC852243:IBC853115 IKY852243:IKY853115 IUU852243:IUU853115 JEQ852243:JEQ853115 JOM852243:JOM853115 JYI852243:JYI853115 KIE852243:KIE853115 KSA852243:KSA853115 LBW852243:LBW853115 LLS852243:LLS853115 LVO852243:LVO853115 MFK852243:MFK853115 MPG852243:MPG853115 MZC852243:MZC853115 NIY852243:NIY853115 NSU852243:NSU853115 OCQ852243:OCQ853115 OMM852243:OMM853115 OWI852243:OWI853115 PGE852243:PGE853115 PQA852243:PQA853115 PZW852243:PZW853115 QJS852243:QJS853115 QTO852243:QTO853115 RDK852243:RDK853115 RNG852243:RNG853115 RXC852243:RXC853115 SGY852243:SGY853115 SQU852243:SQU853115 TAQ852243:TAQ853115 TKM852243:TKM853115 TUI852243:TUI853115 UEE852243:UEE853115 UOA852243:UOA853115 UXW852243:UXW853115 VHS852243:VHS853115 VRO852243:VRO853115 WBK852243:WBK853115 WLG852243:WLG853115 WVC852243:WVC853115 K917785:K918657 IQ917779:IQ918651 SM917779:SM918651 ACI917779:ACI918651 AME917779:AME918651 AWA917779:AWA918651 BFW917779:BFW918651 BPS917779:BPS918651 BZO917779:BZO918651 CJK917779:CJK918651 CTG917779:CTG918651 DDC917779:DDC918651 DMY917779:DMY918651 DWU917779:DWU918651 EGQ917779:EGQ918651 EQM917779:EQM918651 FAI917779:FAI918651 FKE917779:FKE918651 FUA917779:FUA918651 GDW917779:GDW918651 GNS917779:GNS918651 GXO917779:GXO918651 HHK917779:HHK918651 HRG917779:HRG918651 IBC917779:IBC918651 IKY917779:IKY918651 IUU917779:IUU918651 JEQ917779:JEQ918651 JOM917779:JOM918651 JYI917779:JYI918651 KIE917779:KIE918651 KSA917779:KSA918651 LBW917779:LBW918651 LLS917779:LLS918651 LVO917779:LVO918651 MFK917779:MFK918651 MPG917779:MPG918651 MZC917779:MZC918651 NIY917779:NIY918651 NSU917779:NSU918651 OCQ917779:OCQ918651 OMM917779:OMM918651 OWI917779:OWI918651 PGE917779:PGE918651 PQA917779:PQA918651 PZW917779:PZW918651 QJS917779:QJS918651 QTO917779:QTO918651 RDK917779:RDK918651 RNG917779:RNG918651 RXC917779:RXC918651 SGY917779:SGY918651 SQU917779:SQU918651 TAQ917779:TAQ918651 TKM917779:TKM918651 TUI917779:TUI918651 UEE917779:UEE918651 UOA917779:UOA918651 UXW917779:UXW918651 VHS917779:VHS918651 VRO917779:VRO918651 WBK917779:WBK918651 WLG917779:WLG918651 WVC917779:WVC918651 K983321:K984193 IQ983315:IQ984187 SM983315:SM984187 ACI983315:ACI984187 AME983315:AME984187 AWA983315:AWA984187 BFW983315:BFW984187 BPS983315:BPS984187 BZO983315:BZO984187 CJK983315:CJK984187 CTG983315:CTG984187 DDC983315:DDC984187 DMY983315:DMY984187 DWU983315:DWU984187 EGQ983315:EGQ984187 EQM983315:EQM984187 FAI983315:FAI984187 FKE983315:FKE984187 FUA983315:FUA984187 GDW983315:GDW984187 GNS983315:GNS984187 GXO983315:GXO984187 HHK983315:HHK984187 HRG983315:HRG984187 IBC983315:IBC984187 IKY983315:IKY984187 IUU983315:IUU984187 JEQ983315:JEQ984187 JOM983315:JOM984187 JYI983315:JYI984187 KIE983315:KIE984187 KSA983315:KSA984187 LBW983315:LBW984187 LLS983315:LLS984187 LVO983315:LVO984187 MFK983315:MFK984187 MPG983315:MPG984187 MZC983315:MZC984187 NIY983315:NIY984187 NSU983315:NSU984187 OCQ983315:OCQ984187 OMM983315:OMM984187 OWI983315:OWI984187 PGE983315:PGE984187 PQA983315:PQA984187 PZW983315:PZW984187 QJS983315:QJS984187 QTO983315:QTO984187 RDK983315:RDK984187 RNG983315:RNG984187 RXC983315:RXC984187 SGY983315:SGY984187 SQU983315:SQU984187 TAQ983315:TAQ984187 TKM983315:TKM984187 TUI983315:TUI984187 UEE983315:UEE984187 UOA983315:UOA984187 UXW983315:UXW984187 VHS983315:VHS984187 VRO983315:VRO984187 WBK983315:WBK984187 WLG983315:WLG984187 WVC983315:WVC984187 K317:K318 ACI24 AME24 AWA24 BFW24 BPS24 BZO24 CJK24 CTG24 DDC24 DMY24 DWU24 EGQ24 EQM24 FAI24 FKE24 FUA24 GDW24 GNS24 GXO24 HHK24 HRG24 IBC24 IKY24 IUU24 JEQ24 JOM24 JYI24 KIE24 KSA24 LBW24 LLS24 LVO24 MFK24 MPG24 MZC24 NIY24 NSU24 OCQ24 OMM24 OWI24 PGE24 PQA24 PZW24 QJS24 QTO24 RDK24 RNG24 RXC24 SGY24 SQU24 TAQ24 TKM24 TUI24 UEE24 UOA24 UXW24 VHS24 VRO24 WBK24 WLG24 WVC24 IQ24 SM24 DAI284 AME163 AWA163 BFW163 BPS163 BZO163 CJK163 CTG163 DDC163 DMY163 DWU163 EGQ163 EQM163 FAI163 FKE163 FUA163 GDW163 GNS163 GXO163 HHK163 HRG163 IBC163 IKY163 IUU163 JEQ163 JOM163 JYI163 KIE163 KSA163 LBW163 LLS163 LVO163 MFK163 MPG163 MZC163 NIY163 NSU163 OCQ163 OMM163 OWI163 PGE163 PQA163 PZW163 QJS163 QTO163 RDK163 RNG163 RXC163 SGY163 SQU163 TAQ163 TKM163 TUI163 UEE163 UOA163 UXW163 VHS163 VRO163 WBK163 WLG163 WVC163 IQ163 H162 SM163 ACF162 SJ162 IN162 WUZ162 WLD162 WBH162 VRL162 VHP162 UXT162 UNX162 UEB162 TUF162 TKJ162 TAN162 SQR162 SGV162 RWZ162 RND162 RDH162 QTL162 QJP162 PZT162 PPX162 PGB162 OWF162 OMJ162 OCN162 NSR162 NIV162 MYZ162 MPD162 MFH162 LVL162 LLP162 LBT162 KRX162 KIB162 JYF162 JOJ162 JEN162 IUR162 IKV162 IAZ162 HRD162 HHH162 GXL162 GNP162 GDT162 FTX162 FKB162 FAF162 EQJ162 EGN162 DWR162 DMV162 DCZ162 CTD162 CJH162 BZL162 BPP162 BFT162 AVX162 AMB162 ACI163 AWC358:AWC359 K233:K235 K261:K264 DBW338 DVO283 WLA278 WBE278 VRI278 VHM278 UXQ278 UNU278 UDY278 TUC278 TKG278 TAK278 SQO278 SGS278 RWW278 RNA278 RDE278 QTI278 QJM278 PZQ278 PPU278 PFY278 OWC278 OMG278 OCK278 NSO278 NIS278 MYW278 MPA278 MFE278 LVI278 LLM278 LBQ278 KRU278 KHY278 JYC278 JOG278 JEK278 IUO278 IKS278 IAW278 HRA278 HHE278 GXI278 GNM278 GDQ278 FTU278 FJY278 FAC278 EQG278 EGK278 DWO278 DMS278 DCW278 CTA278 CJE278 BZI278 BPM278 BFQ278 AVU278 ALY278 ACC278 SG278 IK278 WUW278 L358:L359 AMG358:AMG359 ACK358:ACK359 SO358:SO359 IS358:IS359 WVE358:WVE359 WLI358:WLI359 WBM358:WBM359 VRQ358:VRQ359 VHU358:VHU359 UXY358:UXY359 UOC358:UOC359 UEG358:UEG359 TUK358:TUK359 TKO358:TKO359 TAS358:TAS359 SQW358:SQW359 SHA358:SHA359 RXE358:RXE359 RNI358:RNI359 RDM358:RDM359 QTQ358:QTQ359 QJU358:QJU359 PZY358:PZY359 PQC358:PQC359 PGG358:PGG359 OWK358:OWK359 OMO358:OMO359 OCS358:OCS359 NSW358:NSW359 NJA358:NJA359 MZE358:MZE359 MPI358:MPI359 MFM358:MFM359 LVQ358:LVQ359 LLU358:LLU359 LBY358:LBY359 KSC358:KSC359 KIG358:KIG359 JYK358:JYK359 JOO358:JOO359 JES358:JES359 IUW358:IUW359 ILA358:ILA359 IBE358:IBE359 HRI358:HRI359 HHM358:HHM359 GXQ358:GXQ359 GNU358:GNU359 GDY358:GDY359 FUC358:FUC359 FKG358:FKG359 FAK358:FAK359 EQO358:EQO359 EGS358:EGS359 DWW358:DWW359 DNA358:DNA359 DDE358:DDE359 CTI358:CTI359 CJM358:CJM359 BZQ358:BZQ359 BPU358:BPU359 BFY358:BFY359 EGV269:EGV270 EQR269:EQR270 FAN269:FAN270 FKJ269:FKJ270 FUF269:FUF270 GEB269:GEB270 GNX269:GNX270 GXT269:GXT270 HHP269:HHP270 HRL269:HRL270 IBH269:IBH270 ILD269:ILD270 IUZ269:IUZ270 JEV269:JEV270 JOR269:JOR270 JYN269:JYN270 KIJ269:KIJ270 KSF269:KSF270 LCB269:LCB270 LLX269:LLX270 LVT269:LVT270 MFP269:MFP270 MPL269:MPL270 MZH269:MZH270 NJD269:NJD270 NSZ269:NSZ270 OCV269:OCV270 OMR269:OMR270 OWN269:OWN270 PGJ269:PGJ270 PQF269:PQF270 QAB269:QAB270 QJX269:QJX270 QTT269:QTT270 RDP269:RDP270 RNL269:RNL270 RXH269:RXH270 SHD269:SHD270 SQZ269:SQZ270 TAV269:TAV270 TKR269:TKR270 TUN269:TUN270 UEJ269:UEJ270 UOF269:UOF270 UYB269:UYB270 VHX269:VHX270 VRT269:VRT270 WBP269:WBP270 WLL269:WLL270 WVH269:WVH270 IV269:IV270 SR269:SR270 ACN269:ACN270 AMJ269:AMJ270 AWF269:AWF270 BGB269:BGB270 BPX269:BPX270 BZT269:BZT270 CJP269:CJP270 CTL269:CTL270 DDH269:DDH270 DND269:DND270 DWZ269:DWZ270 DAF297 EFK283 EPG283 EZC283 FIY283 FSU283 GCQ283 GMM283 GWI283 HGE283 HQA283 HZW283 IJS283 ITO283 JDK283 JNG283 JXC283 KGY283 KQU283 LAQ283 LKM283 LUI283 MEE283 MOA283 MXW283 NHS283 NRO283 OBK283 OLG283 OVC283 PEY283 POU283 PYQ283 QIM283 QSI283 RCE283 RMA283 RVW283 SFS283 SPO283 SZK283 TJG283 TTC283 UCY283 UMU283 UWQ283 VGM283 VQI283 WAE283 WKA283 WTW283 HK283 RG283 ABC283 AKY283 AUU283 BEQ283 BOM283 BYI283 CIE283 CSA283 DBW283 K24:K40 DLS283 DKE284 DUA284 EDW284 ENS284 EXO284 FHK284 FRG284 GBC284 GKY284 GUU284 HEQ284 HOM284 HYI284 IIE284 ISA284 JBW284 JLS284 JVO284 KFK284 KPG284 KZC284 LIY284 LSU284 MCQ284 MMM284 MWI284 NGE284 NQA284 NZW284 OJS284 OTO284 PDK284 PNG284 PXC284 QGY284 QQU284 RAQ284 RKM284 RUI284 SEE284 SOA284 SXW284 THS284 TRO284 UBK284 ULG284 UVC284 VEY284 VOU284 VYQ284 WIM284 WSI284 FW284 PS284 ZO284 AJK284 ATG284 BDC284 BMY284 BWU284 CGQ284 CQM284 K280:K281 K297:K299 DKB297 DTX297 EDT297 ENP297 EXL297 FHH297 FRD297 GAZ297 GKV297 GUR297 HEN297 HOJ297 HYF297 IIB297 IRX297 JBT297 JLP297 JVL297 KFH297 KPD297 KYZ297 LIV297 LSR297 MCN297 MMJ297 MWF297 NGB297 NPX297 NZT297 OJP297 OTL297 PDH297 PND297 PWZ297 QGV297 QQR297 RAN297 RKJ297 RUF297 SEB297 SNX297 SXT297 THP297 TRL297 UBH297 ULD297 UUZ297 VEV297 VOR297 VYN297 WIJ297 WSF297 FT297 PP297 ZL297 AJH297 ATD297 BCZ297 BMV297 BWR297 CGN297 CQJ297 DLS321:DLS322 K211:K221 K163:K169 K205 JG205 TC205 ACY205 AMU205 AWQ205 BGM205 BQI205 CAE205 CKA205 CTW205 DDS205 DNO205 DXK205 EHG205 ERC205 FAY205 FKU205 FUQ205 GEM205 GOI205 GYE205 HIA205 HRW205 IBS205 ILO205 IVK205 JFG205 JPC205 JYY205 KIU205 KSQ205 LCM205 LMI205 LWE205 MGA205 MPW205 MZS205 NJO205 NTK205 ODG205 ONC205 OWY205 PGU205 PQQ205 QAM205 QKI205 QUE205 REA205 RNW205 RXS205 SHO205 SRK205 TBG205 TLC205 TUY205 UEU205 UOQ205 UYM205 VII205 VSE205 WCA205 WLW205 WVS205 DVO321:DVO322 EFK321:EFK322 EPG321:EPG322 EZC321:EZC322 FIY321:FIY322 FSU321:FSU322 GCQ321:GCQ322 GMM321:GMM322 GWI321:GWI322 HGE321:HGE322 HQA321:HQA322 HZW321:HZW322 IJS321:IJS322 ITO321:ITO322 JDK321:JDK322 JNG321:JNG322 JXC321:JXC322 KGY321:KGY322 KQU321:KQU322 LAQ321:LAQ322 LKM321:LKM322 LUI321:LUI322 MEE321:MEE322 MOA321:MOA322 MXW321:MXW322 NHS321:NHS322 NRO321:NRO322 OBK321:OBK322 OLG321:OLG322 OVC321:OVC322 PEY321:PEY322 POU321:POU322 PYQ321:PYQ322 QIM321:QIM322 QSI321:QSI322 RCE321:RCE322 RMA321:RMA322 RVW321:RVW322 SFS321:SFS322 SPO321:SPO322 SZK321:SZK322 TJG321:TJG322 TTC321:TTC322 UCY321:UCY322 UMU321:UMU322 UWQ321:UWQ322 VGM321:VGM322 VQI321:VQI322 WAE321:WAE322 WKA321:WKA322 WTW321:WTW322 HK321:HK322 RG321:RG322 ABC321:ABC322 AKY321:AKY322 AUU321:AUU322 BEQ321:BEQ322 BOM321:BOM322 BYI321:BYI322 CIE321:CIE322 CSA321:CSA322 DLS338 K335 DVO338 EFK338 EPG338 EZC338 FIY338 FSU338 GCQ338 GMM338 GWI338 HGE338 HQA338 HZW338 IJS338 ITO338 JDK338 JNG338 JXC338 KGY338 KQU338 LAQ338 LKM338 LUI338 MEE338 MOA338 MXW338 NHS338 NRO338 OBK338 OLG338 OVC338 PEY338 POU338 PYQ338 QIM338 QSI338 RCE338 RMA338 RVW338 SFS338 SPO338 SZK338 TJG338 TTC338 UCY338 UMU338 UWQ338 VGM338 VQI338 WAE338 WKA338 WTW338 HK338 RG338 ABC338 AKY338 AUU338 BEQ338 BOM338 BYI338 CIE338 CSA338 DBW321:DBW322 WBK363:WBK1147 WLG363:WLG1147 WVC363:WVC1147 IQ363:IQ1147 SM363:SM1147 ACI363:ACI1147 AME363:AME1147 AWA363:AWA1147 BFW363:BFW1147 BPS363:BPS1147 BZO363:BZO1147 CJK363:CJK1147 CTG363:CTG1147 DDC363:DDC1147 DMY363:DMY1147 DWU363:DWU1147 EGQ363:EGQ1147 EQM363:EQM1147 FAI363:FAI1147 FKE363:FKE1147 FUA363:FUA1147 GDW363:GDW1147 GNS363:GNS1147 GXO363:GXO1147 HHK363:HHK1147 HRG363:HRG1147 IBC363:IBC1147 IKY363:IKY1147 IUU363:IUU1147 JEQ363:JEQ1147 JOM363:JOM1147 JYI363:JYI1147 KIE363:KIE1147 KSA363:KSA1147 LBW363:LBW1147 LLS363:LLS1147 LVO363:LVO1147 MFK363:MFK1147 MPG363:MPG1147 MZC363:MZC1147 NIY363:NIY1147 NSU363:NSU1147 OCQ363:OCQ1147 OMM363:OMM1147 OWI363:OWI1147 PGE363:PGE1147 PQA363:PQA1147 PZW363:PZW1147 QJS363:QJS1147 QTO363:QTO1147 RDK363:RDK1147 RNG363:RNG1147 RXC363:RXC1147 SGY363:SGY1147 SQU363:SQU1147 TAQ363:TAQ1147 TKM363:TKM1147 TUI363:TUI1147 UEE363:UEE1147 UOA363:UOA1147 UXW363:UXW1147 VHS363:VHS1147 K363:K1153 K355:K357 K362 VHS361:VHS362 UXW361:UXW362 UOA361:UOA362 UEE361:UEE362 TUI361:TUI362 TKM361:TKM362 TAQ361:TAQ362 SQU361:SQU362 SGY361:SGY362 RXC361:RXC362 RNG361:RNG362 RDK361:RDK362 QTO361:QTO362 QJS361:QJS362 PZW361:PZW362 PQA361:PQA362 PGE361:PGE362 OWI361:OWI362 OMM361:OMM362 OCQ361:OCQ362 NSU361:NSU362 NIY361:NIY362 MZC361:MZC362 MPG361:MPG362 MFK361:MFK362 LVO361:LVO362 LLS361:LLS362 LBW361:LBW362 KSA361:KSA362 KIE361:KIE362 JYI361:JYI362 JOM361:JOM362 JEQ361:JEQ362 IUU361:IUU362 IKY361:IKY362 IBC361:IBC362 HRG361:HRG362 HHK361:HHK362 GXO361:GXO362 GNS361:GNS362 GDW361:GDW362 FUA361:FUA362 FKE361:FKE362 FAI361:FAI362 EQM361:EQM362 EGQ361:EGQ362 DWU361:DWU362 DMY361:DMY362 DDC361:DDC362 CTG361:CTG362 CJK361:CJK362 BZO361:BZO362 BPS361:BPS362 BFW361:BFW362 AWA361:AWA362 AME361:AME362 ACI361:ACI362 SM361:SM362 IQ361:IQ362 WVC361:WVC362 WLG361:WLG362 WBK361:WBK362 VRO361:VRO362 VRO363:VRO1147">
      <formula1>Приоритет_закупок</formula1>
    </dataValidation>
    <dataValidation type="list" allowBlank="1" showInputMessage="1" showErrorMessage="1" sqref="WVA983315:WVA984187 I65817:I66689 IO65811:IO66683 SK65811:SK66683 ACG65811:ACG66683 AMC65811:AMC66683 AVY65811:AVY66683 BFU65811:BFU66683 BPQ65811:BPQ66683 BZM65811:BZM66683 CJI65811:CJI66683 CTE65811:CTE66683 DDA65811:DDA66683 DMW65811:DMW66683 DWS65811:DWS66683 EGO65811:EGO66683 EQK65811:EQK66683 FAG65811:FAG66683 FKC65811:FKC66683 FTY65811:FTY66683 GDU65811:GDU66683 GNQ65811:GNQ66683 GXM65811:GXM66683 HHI65811:HHI66683 HRE65811:HRE66683 IBA65811:IBA66683 IKW65811:IKW66683 IUS65811:IUS66683 JEO65811:JEO66683 JOK65811:JOK66683 JYG65811:JYG66683 KIC65811:KIC66683 KRY65811:KRY66683 LBU65811:LBU66683 LLQ65811:LLQ66683 LVM65811:LVM66683 MFI65811:MFI66683 MPE65811:MPE66683 MZA65811:MZA66683 NIW65811:NIW66683 NSS65811:NSS66683 OCO65811:OCO66683 OMK65811:OMK66683 OWG65811:OWG66683 PGC65811:PGC66683 PPY65811:PPY66683 PZU65811:PZU66683 QJQ65811:QJQ66683 QTM65811:QTM66683 RDI65811:RDI66683 RNE65811:RNE66683 RXA65811:RXA66683 SGW65811:SGW66683 SQS65811:SQS66683 TAO65811:TAO66683 TKK65811:TKK66683 TUG65811:TUG66683 UEC65811:UEC66683 UNY65811:UNY66683 UXU65811:UXU66683 VHQ65811:VHQ66683 VRM65811:VRM66683 WBI65811:WBI66683 WLE65811:WLE66683 WVA65811:WVA66683 I131353:I132225 IO131347:IO132219 SK131347:SK132219 ACG131347:ACG132219 AMC131347:AMC132219 AVY131347:AVY132219 BFU131347:BFU132219 BPQ131347:BPQ132219 BZM131347:BZM132219 CJI131347:CJI132219 CTE131347:CTE132219 DDA131347:DDA132219 DMW131347:DMW132219 DWS131347:DWS132219 EGO131347:EGO132219 EQK131347:EQK132219 FAG131347:FAG132219 FKC131347:FKC132219 FTY131347:FTY132219 GDU131347:GDU132219 GNQ131347:GNQ132219 GXM131347:GXM132219 HHI131347:HHI132219 HRE131347:HRE132219 IBA131347:IBA132219 IKW131347:IKW132219 IUS131347:IUS132219 JEO131347:JEO132219 JOK131347:JOK132219 JYG131347:JYG132219 KIC131347:KIC132219 KRY131347:KRY132219 LBU131347:LBU132219 LLQ131347:LLQ132219 LVM131347:LVM132219 MFI131347:MFI132219 MPE131347:MPE132219 MZA131347:MZA132219 NIW131347:NIW132219 NSS131347:NSS132219 OCO131347:OCO132219 OMK131347:OMK132219 OWG131347:OWG132219 PGC131347:PGC132219 PPY131347:PPY132219 PZU131347:PZU132219 QJQ131347:QJQ132219 QTM131347:QTM132219 RDI131347:RDI132219 RNE131347:RNE132219 RXA131347:RXA132219 SGW131347:SGW132219 SQS131347:SQS132219 TAO131347:TAO132219 TKK131347:TKK132219 TUG131347:TUG132219 UEC131347:UEC132219 UNY131347:UNY132219 UXU131347:UXU132219 VHQ131347:VHQ132219 VRM131347:VRM132219 WBI131347:WBI132219 WLE131347:WLE132219 WVA131347:WVA132219 I196889:I197761 IO196883:IO197755 SK196883:SK197755 ACG196883:ACG197755 AMC196883:AMC197755 AVY196883:AVY197755 BFU196883:BFU197755 BPQ196883:BPQ197755 BZM196883:BZM197755 CJI196883:CJI197755 CTE196883:CTE197755 DDA196883:DDA197755 DMW196883:DMW197755 DWS196883:DWS197755 EGO196883:EGO197755 EQK196883:EQK197755 FAG196883:FAG197755 FKC196883:FKC197755 FTY196883:FTY197755 GDU196883:GDU197755 GNQ196883:GNQ197755 GXM196883:GXM197755 HHI196883:HHI197755 HRE196883:HRE197755 IBA196883:IBA197755 IKW196883:IKW197755 IUS196883:IUS197755 JEO196883:JEO197755 JOK196883:JOK197755 JYG196883:JYG197755 KIC196883:KIC197755 KRY196883:KRY197755 LBU196883:LBU197755 LLQ196883:LLQ197755 LVM196883:LVM197755 MFI196883:MFI197755 MPE196883:MPE197755 MZA196883:MZA197755 NIW196883:NIW197755 NSS196883:NSS197755 OCO196883:OCO197755 OMK196883:OMK197755 OWG196883:OWG197755 PGC196883:PGC197755 PPY196883:PPY197755 PZU196883:PZU197755 QJQ196883:QJQ197755 QTM196883:QTM197755 RDI196883:RDI197755 RNE196883:RNE197755 RXA196883:RXA197755 SGW196883:SGW197755 SQS196883:SQS197755 TAO196883:TAO197755 TKK196883:TKK197755 TUG196883:TUG197755 UEC196883:UEC197755 UNY196883:UNY197755 UXU196883:UXU197755 VHQ196883:VHQ197755 VRM196883:VRM197755 WBI196883:WBI197755 WLE196883:WLE197755 WVA196883:WVA197755 I262425:I263297 IO262419:IO263291 SK262419:SK263291 ACG262419:ACG263291 AMC262419:AMC263291 AVY262419:AVY263291 BFU262419:BFU263291 BPQ262419:BPQ263291 BZM262419:BZM263291 CJI262419:CJI263291 CTE262419:CTE263291 DDA262419:DDA263291 DMW262419:DMW263291 DWS262419:DWS263291 EGO262419:EGO263291 EQK262419:EQK263291 FAG262419:FAG263291 FKC262419:FKC263291 FTY262419:FTY263291 GDU262419:GDU263291 GNQ262419:GNQ263291 GXM262419:GXM263291 HHI262419:HHI263291 HRE262419:HRE263291 IBA262419:IBA263291 IKW262419:IKW263291 IUS262419:IUS263291 JEO262419:JEO263291 JOK262419:JOK263291 JYG262419:JYG263291 KIC262419:KIC263291 KRY262419:KRY263291 LBU262419:LBU263291 LLQ262419:LLQ263291 LVM262419:LVM263291 MFI262419:MFI263291 MPE262419:MPE263291 MZA262419:MZA263291 NIW262419:NIW263291 NSS262419:NSS263291 OCO262419:OCO263291 OMK262419:OMK263291 OWG262419:OWG263291 PGC262419:PGC263291 PPY262419:PPY263291 PZU262419:PZU263291 QJQ262419:QJQ263291 QTM262419:QTM263291 RDI262419:RDI263291 RNE262419:RNE263291 RXA262419:RXA263291 SGW262419:SGW263291 SQS262419:SQS263291 TAO262419:TAO263291 TKK262419:TKK263291 TUG262419:TUG263291 UEC262419:UEC263291 UNY262419:UNY263291 UXU262419:UXU263291 VHQ262419:VHQ263291 VRM262419:VRM263291 WBI262419:WBI263291 WLE262419:WLE263291 WVA262419:WVA263291 I327961:I328833 IO327955:IO328827 SK327955:SK328827 ACG327955:ACG328827 AMC327955:AMC328827 AVY327955:AVY328827 BFU327955:BFU328827 BPQ327955:BPQ328827 BZM327955:BZM328827 CJI327955:CJI328827 CTE327955:CTE328827 DDA327955:DDA328827 DMW327955:DMW328827 DWS327955:DWS328827 EGO327955:EGO328827 EQK327955:EQK328827 FAG327955:FAG328827 FKC327955:FKC328827 FTY327955:FTY328827 GDU327955:GDU328827 GNQ327955:GNQ328827 GXM327955:GXM328827 HHI327955:HHI328827 HRE327955:HRE328827 IBA327955:IBA328827 IKW327955:IKW328827 IUS327955:IUS328827 JEO327955:JEO328827 JOK327955:JOK328827 JYG327955:JYG328827 KIC327955:KIC328827 KRY327955:KRY328827 LBU327955:LBU328827 LLQ327955:LLQ328827 LVM327955:LVM328827 MFI327955:MFI328827 MPE327955:MPE328827 MZA327955:MZA328827 NIW327955:NIW328827 NSS327955:NSS328827 OCO327955:OCO328827 OMK327955:OMK328827 OWG327955:OWG328827 PGC327955:PGC328827 PPY327955:PPY328827 PZU327955:PZU328827 QJQ327955:QJQ328827 QTM327955:QTM328827 RDI327955:RDI328827 RNE327955:RNE328827 RXA327955:RXA328827 SGW327955:SGW328827 SQS327955:SQS328827 TAO327955:TAO328827 TKK327955:TKK328827 TUG327955:TUG328827 UEC327955:UEC328827 UNY327955:UNY328827 UXU327955:UXU328827 VHQ327955:VHQ328827 VRM327955:VRM328827 WBI327955:WBI328827 WLE327955:WLE328827 WVA327955:WVA328827 I393497:I394369 IO393491:IO394363 SK393491:SK394363 ACG393491:ACG394363 AMC393491:AMC394363 AVY393491:AVY394363 BFU393491:BFU394363 BPQ393491:BPQ394363 BZM393491:BZM394363 CJI393491:CJI394363 CTE393491:CTE394363 DDA393491:DDA394363 DMW393491:DMW394363 DWS393491:DWS394363 EGO393491:EGO394363 EQK393491:EQK394363 FAG393491:FAG394363 FKC393491:FKC394363 FTY393491:FTY394363 GDU393491:GDU394363 GNQ393491:GNQ394363 GXM393491:GXM394363 HHI393491:HHI394363 HRE393491:HRE394363 IBA393491:IBA394363 IKW393491:IKW394363 IUS393491:IUS394363 JEO393491:JEO394363 JOK393491:JOK394363 JYG393491:JYG394363 KIC393491:KIC394363 KRY393491:KRY394363 LBU393491:LBU394363 LLQ393491:LLQ394363 LVM393491:LVM394363 MFI393491:MFI394363 MPE393491:MPE394363 MZA393491:MZA394363 NIW393491:NIW394363 NSS393491:NSS394363 OCO393491:OCO394363 OMK393491:OMK394363 OWG393491:OWG394363 PGC393491:PGC394363 PPY393491:PPY394363 PZU393491:PZU394363 QJQ393491:QJQ394363 QTM393491:QTM394363 RDI393491:RDI394363 RNE393491:RNE394363 RXA393491:RXA394363 SGW393491:SGW394363 SQS393491:SQS394363 TAO393491:TAO394363 TKK393491:TKK394363 TUG393491:TUG394363 UEC393491:UEC394363 UNY393491:UNY394363 UXU393491:UXU394363 VHQ393491:VHQ394363 VRM393491:VRM394363 WBI393491:WBI394363 WLE393491:WLE394363 WVA393491:WVA394363 I459033:I459905 IO459027:IO459899 SK459027:SK459899 ACG459027:ACG459899 AMC459027:AMC459899 AVY459027:AVY459899 BFU459027:BFU459899 BPQ459027:BPQ459899 BZM459027:BZM459899 CJI459027:CJI459899 CTE459027:CTE459899 DDA459027:DDA459899 DMW459027:DMW459899 DWS459027:DWS459899 EGO459027:EGO459899 EQK459027:EQK459899 FAG459027:FAG459899 FKC459027:FKC459899 FTY459027:FTY459899 GDU459027:GDU459899 GNQ459027:GNQ459899 GXM459027:GXM459899 HHI459027:HHI459899 HRE459027:HRE459899 IBA459027:IBA459899 IKW459027:IKW459899 IUS459027:IUS459899 JEO459027:JEO459899 JOK459027:JOK459899 JYG459027:JYG459899 KIC459027:KIC459899 KRY459027:KRY459899 LBU459027:LBU459899 LLQ459027:LLQ459899 LVM459027:LVM459899 MFI459027:MFI459899 MPE459027:MPE459899 MZA459027:MZA459899 NIW459027:NIW459899 NSS459027:NSS459899 OCO459027:OCO459899 OMK459027:OMK459899 OWG459027:OWG459899 PGC459027:PGC459899 PPY459027:PPY459899 PZU459027:PZU459899 QJQ459027:QJQ459899 QTM459027:QTM459899 RDI459027:RDI459899 RNE459027:RNE459899 RXA459027:RXA459899 SGW459027:SGW459899 SQS459027:SQS459899 TAO459027:TAO459899 TKK459027:TKK459899 TUG459027:TUG459899 UEC459027:UEC459899 UNY459027:UNY459899 UXU459027:UXU459899 VHQ459027:VHQ459899 VRM459027:VRM459899 WBI459027:WBI459899 WLE459027:WLE459899 WVA459027:WVA459899 I524569:I525441 IO524563:IO525435 SK524563:SK525435 ACG524563:ACG525435 AMC524563:AMC525435 AVY524563:AVY525435 BFU524563:BFU525435 BPQ524563:BPQ525435 BZM524563:BZM525435 CJI524563:CJI525435 CTE524563:CTE525435 DDA524563:DDA525435 DMW524563:DMW525435 DWS524563:DWS525435 EGO524563:EGO525435 EQK524563:EQK525435 FAG524563:FAG525435 FKC524563:FKC525435 FTY524563:FTY525435 GDU524563:GDU525435 GNQ524563:GNQ525435 GXM524563:GXM525435 HHI524563:HHI525435 HRE524563:HRE525435 IBA524563:IBA525435 IKW524563:IKW525435 IUS524563:IUS525435 JEO524563:JEO525435 JOK524563:JOK525435 JYG524563:JYG525435 KIC524563:KIC525435 KRY524563:KRY525435 LBU524563:LBU525435 LLQ524563:LLQ525435 LVM524563:LVM525435 MFI524563:MFI525435 MPE524563:MPE525435 MZA524563:MZA525435 NIW524563:NIW525435 NSS524563:NSS525435 OCO524563:OCO525435 OMK524563:OMK525435 OWG524563:OWG525435 PGC524563:PGC525435 PPY524563:PPY525435 PZU524563:PZU525435 QJQ524563:QJQ525435 QTM524563:QTM525435 RDI524563:RDI525435 RNE524563:RNE525435 RXA524563:RXA525435 SGW524563:SGW525435 SQS524563:SQS525435 TAO524563:TAO525435 TKK524563:TKK525435 TUG524563:TUG525435 UEC524563:UEC525435 UNY524563:UNY525435 UXU524563:UXU525435 VHQ524563:VHQ525435 VRM524563:VRM525435 WBI524563:WBI525435 WLE524563:WLE525435 WVA524563:WVA525435 I590105:I590977 IO590099:IO590971 SK590099:SK590971 ACG590099:ACG590971 AMC590099:AMC590971 AVY590099:AVY590971 BFU590099:BFU590971 BPQ590099:BPQ590971 BZM590099:BZM590971 CJI590099:CJI590971 CTE590099:CTE590971 DDA590099:DDA590971 DMW590099:DMW590971 DWS590099:DWS590971 EGO590099:EGO590971 EQK590099:EQK590971 FAG590099:FAG590971 FKC590099:FKC590971 FTY590099:FTY590971 GDU590099:GDU590971 GNQ590099:GNQ590971 GXM590099:GXM590971 HHI590099:HHI590971 HRE590099:HRE590971 IBA590099:IBA590971 IKW590099:IKW590971 IUS590099:IUS590971 JEO590099:JEO590971 JOK590099:JOK590971 JYG590099:JYG590971 KIC590099:KIC590971 KRY590099:KRY590971 LBU590099:LBU590971 LLQ590099:LLQ590971 LVM590099:LVM590971 MFI590099:MFI590971 MPE590099:MPE590971 MZA590099:MZA590971 NIW590099:NIW590971 NSS590099:NSS590971 OCO590099:OCO590971 OMK590099:OMK590971 OWG590099:OWG590971 PGC590099:PGC590971 PPY590099:PPY590971 PZU590099:PZU590971 QJQ590099:QJQ590971 QTM590099:QTM590971 RDI590099:RDI590971 RNE590099:RNE590971 RXA590099:RXA590971 SGW590099:SGW590971 SQS590099:SQS590971 TAO590099:TAO590971 TKK590099:TKK590971 TUG590099:TUG590971 UEC590099:UEC590971 UNY590099:UNY590971 UXU590099:UXU590971 VHQ590099:VHQ590971 VRM590099:VRM590971 WBI590099:WBI590971 WLE590099:WLE590971 WVA590099:WVA590971 I655641:I656513 IO655635:IO656507 SK655635:SK656507 ACG655635:ACG656507 AMC655635:AMC656507 AVY655635:AVY656507 BFU655635:BFU656507 BPQ655635:BPQ656507 BZM655635:BZM656507 CJI655635:CJI656507 CTE655635:CTE656507 DDA655635:DDA656507 DMW655635:DMW656507 DWS655635:DWS656507 EGO655635:EGO656507 EQK655635:EQK656507 FAG655635:FAG656507 FKC655635:FKC656507 FTY655635:FTY656507 GDU655635:GDU656507 GNQ655635:GNQ656507 GXM655635:GXM656507 HHI655635:HHI656507 HRE655635:HRE656507 IBA655635:IBA656507 IKW655635:IKW656507 IUS655635:IUS656507 JEO655635:JEO656507 JOK655635:JOK656507 JYG655635:JYG656507 KIC655635:KIC656507 KRY655635:KRY656507 LBU655635:LBU656507 LLQ655635:LLQ656507 LVM655635:LVM656507 MFI655635:MFI656507 MPE655635:MPE656507 MZA655635:MZA656507 NIW655635:NIW656507 NSS655635:NSS656507 OCO655635:OCO656507 OMK655635:OMK656507 OWG655635:OWG656507 PGC655635:PGC656507 PPY655635:PPY656507 PZU655635:PZU656507 QJQ655635:QJQ656507 QTM655635:QTM656507 RDI655635:RDI656507 RNE655635:RNE656507 RXA655635:RXA656507 SGW655635:SGW656507 SQS655635:SQS656507 TAO655635:TAO656507 TKK655635:TKK656507 TUG655635:TUG656507 UEC655635:UEC656507 UNY655635:UNY656507 UXU655635:UXU656507 VHQ655635:VHQ656507 VRM655635:VRM656507 WBI655635:WBI656507 WLE655635:WLE656507 WVA655635:WVA656507 I721177:I722049 IO721171:IO722043 SK721171:SK722043 ACG721171:ACG722043 AMC721171:AMC722043 AVY721171:AVY722043 BFU721171:BFU722043 BPQ721171:BPQ722043 BZM721171:BZM722043 CJI721171:CJI722043 CTE721171:CTE722043 DDA721171:DDA722043 DMW721171:DMW722043 DWS721171:DWS722043 EGO721171:EGO722043 EQK721171:EQK722043 FAG721171:FAG722043 FKC721171:FKC722043 FTY721171:FTY722043 GDU721171:GDU722043 GNQ721171:GNQ722043 GXM721171:GXM722043 HHI721171:HHI722043 HRE721171:HRE722043 IBA721171:IBA722043 IKW721171:IKW722043 IUS721171:IUS722043 JEO721171:JEO722043 JOK721171:JOK722043 JYG721171:JYG722043 KIC721171:KIC722043 KRY721171:KRY722043 LBU721171:LBU722043 LLQ721171:LLQ722043 LVM721171:LVM722043 MFI721171:MFI722043 MPE721171:MPE722043 MZA721171:MZA722043 NIW721171:NIW722043 NSS721171:NSS722043 OCO721171:OCO722043 OMK721171:OMK722043 OWG721171:OWG722043 PGC721171:PGC722043 PPY721171:PPY722043 PZU721171:PZU722043 QJQ721171:QJQ722043 QTM721171:QTM722043 RDI721171:RDI722043 RNE721171:RNE722043 RXA721171:RXA722043 SGW721171:SGW722043 SQS721171:SQS722043 TAO721171:TAO722043 TKK721171:TKK722043 TUG721171:TUG722043 UEC721171:UEC722043 UNY721171:UNY722043 UXU721171:UXU722043 VHQ721171:VHQ722043 VRM721171:VRM722043 WBI721171:WBI722043 WLE721171:WLE722043 WVA721171:WVA722043 I786713:I787585 IO786707:IO787579 SK786707:SK787579 ACG786707:ACG787579 AMC786707:AMC787579 AVY786707:AVY787579 BFU786707:BFU787579 BPQ786707:BPQ787579 BZM786707:BZM787579 CJI786707:CJI787579 CTE786707:CTE787579 DDA786707:DDA787579 DMW786707:DMW787579 DWS786707:DWS787579 EGO786707:EGO787579 EQK786707:EQK787579 FAG786707:FAG787579 FKC786707:FKC787579 FTY786707:FTY787579 GDU786707:GDU787579 GNQ786707:GNQ787579 GXM786707:GXM787579 HHI786707:HHI787579 HRE786707:HRE787579 IBA786707:IBA787579 IKW786707:IKW787579 IUS786707:IUS787579 JEO786707:JEO787579 JOK786707:JOK787579 JYG786707:JYG787579 KIC786707:KIC787579 KRY786707:KRY787579 LBU786707:LBU787579 LLQ786707:LLQ787579 LVM786707:LVM787579 MFI786707:MFI787579 MPE786707:MPE787579 MZA786707:MZA787579 NIW786707:NIW787579 NSS786707:NSS787579 OCO786707:OCO787579 OMK786707:OMK787579 OWG786707:OWG787579 PGC786707:PGC787579 PPY786707:PPY787579 PZU786707:PZU787579 QJQ786707:QJQ787579 QTM786707:QTM787579 RDI786707:RDI787579 RNE786707:RNE787579 RXA786707:RXA787579 SGW786707:SGW787579 SQS786707:SQS787579 TAO786707:TAO787579 TKK786707:TKK787579 TUG786707:TUG787579 UEC786707:UEC787579 UNY786707:UNY787579 UXU786707:UXU787579 VHQ786707:VHQ787579 VRM786707:VRM787579 WBI786707:WBI787579 WLE786707:WLE787579 WVA786707:WVA787579 I852249:I853121 IO852243:IO853115 SK852243:SK853115 ACG852243:ACG853115 AMC852243:AMC853115 AVY852243:AVY853115 BFU852243:BFU853115 BPQ852243:BPQ853115 BZM852243:BZM853115 CJI852243:CJI853115 CTE852243:CTE853115 DDA852243:DDA853115 DMW852243:DMW853115 DWS852243:DWS853115 EGO852243:EGO853115 EQK852243:EQK853115 FAG852243:FAG853115 FKC852243:FKC853115 FTY852243:FTY853115 GDU852243:GDU853115 GNQ852243:GNQ853115 GXM852243:GXM853115 HHI852243:HHI853115 HRE852243:HRE853115 IBA852243:IBA853115 IKW852243:IKW853115 IUS852243:IUS853115 JEO852243:JEO853115 JOK852243:JOK853115 JYG852243:JYG853115 KIC852243:KIC853115 KRY852243:KRY853115 LBU852243:LBU853115 LLQ852243:LLQ853115 LVM852243:LVM853115 MFI852243:MFI853115 MPE852243:MPE853115 MZA852243:MZA853115 NIW852243:NIW853115 NSS852243:NSS853115 OCO852243:OCO853115 OMK852243:OMK853115 OWG852243:OWG853115 PGC852243:PGC853115 PPY852243:PPY853115 PZU852243:PZU853115 QJQ852243:QJQ853115 QTM852243:QTM853115 RDI852243:RDI853115 RNE852243:RNE853115 RXA852243:RXA853115 SGW852243:SGW853115 SQS852243:SQS853115 TAO852243:TAO853115 TKK852243:TKK853115 TUG852243:TUG853115 UEC852243:UEC853115 UNY852243:UNY853115 UXU852243:UXU853115 VHQ852243:VHQ853115 VRM852243:VRM853115 WBI852243:WBI853115 WLE852243:WLE853115 WVA852243:WVA853115 I917785:I918657 IO917779:IO918651 SK917779:SK918651 ACG917779:ACG918651 AMC917779:AMC918651 AVY917779:AVY918651 BFU917779:BFU918651 BPQ917779:BPQ918651 BZM917779:BZM918651 CJI917779:CJI918651 CTE917779:CTE918651 DDA917779:DDA918651 DMW917779:DMW918651 DWS917779:DWS918651 EGO917779:EGO918651 EQK917779:EQK918651 FAG917779:FAG918651 FKC917779:FKC918651 FTY917779:FTY918651 GDU917779:GDU918651 GNQ917779:GNQ918651 GXM917779:GXM918651 HHI917779:HHI918651 HRE917779:HRE918651 IBA917779:IBA918651 IKW917779:IKW918651 IUS917779:IUS918651 JEO917779:JEO918651 JOK917779:JOK918651 JYG917779:JYG918651 KIC917779:KIC918651 KRY917779:KRY918651 LBU917779:LBU918651 LLQ917779:LLQ918651 LVM917779:LVM918651 MFI917779:MFI918651 MPE917779:MPE918651 MZA917779:MZA918651 NIW917779:NIW918651 NSS917779:NSS918651 OCO917779:OCO918651 OMK917779:OMK918651 OWG917779:OWG918651 PGC917779:PGC918651 PPY917779:PPY918651 PZU917779:PZU918651 QJQ917779:QJQ918651 QTM917779:QTM918651 RDI917779:RDI918651 RNE917779:RNE918651 RXA917779:RXA918651 SGW917779:SGW918651 SQS917779:SQS918651 TAO917779:TAO918651 TKK917779:TKK918651 TUG917779:TUG918651 UEC917779:UEC918651 UNY917779:UNY918651 UXU917779:UXU918651 VHQ917779:VHQ918651 VRM917779:VRM918651 WBI917779:WBI918651 WLE917779:WLE918651 WVA917779:WVA918651 I983321:I984193 IO983315:IO984187 SK983315:SK984187 ACG983315:ACG984187 AMC983315:AMC984187 AVY983315:AVY984187 BFU983315:BFU984187 BPQ983315:BPQ984187 BZM983315:BZM984187 CJI983315:CJI984187 CTE983315:CTE984187 DDA983315:DDA984187 DMW983315:DMW984187 DWS983315:DWS984187 EGO983315:EGO984187 EQK983315:EQK984187 FAG983315:FAG984187 FKC983315:FKC984187 FTY983315:FTY984187 GDU983315:GDU984187 GNQ983315:GNQ984187 GXM983315:GXM984187 HHI983315:HHI984187 HRE983315:HRE984187 IBA983315:IBA984187 IKW983315:IKW984187 IUS983315:IUS984187 JEO983315:JEO984187 JOK983315:JOK984187 JYG983315:JYG984187 KIC983315:KIC984187 KRY983315:KRY984187 LBU983315:LBU984187 LLQ983315:LLQ984187 LVM983315:LVM984187 MFI983315:MFI984187 MPE983315:MPE984187 MZA983315:MZA984187 NIW983315:NIW984187 NSS983315:NSS984187 OCO983315:OCO984187 OMK983315:OMK984187 OWG983315:OWG984187 PGC983315:PGC984187 PPY983315:PPY984187 PZU983315:PZU984187 QJQ983315:QJQ984187 QTM983315:QTM984187 RDI983315:RDI984187 RNE983315:RNE984187 RXA983315:RXA984187 SGW983315:SGW984187 SQS983315:SQS984187 TAO983315:TAO984187 TKK983315:TKK984187 TUG983315:TUG984187 UEC983315:UEC984187 UNY983315:UNY984187 UXU983315:UXU984187 VHQ983315:VHQ984187 VRM983315:VRM984187 WBI983315:WBI984187 WLE983315:WLE984187 I254:I264 AMC24 AVY24 BFU24 BPQ24 BZM24 CJI24 CTE24 DDA24 DMW24 DWS24 EGO24 EQK24 FAG24 FKC24 FTY24 GDU24 GNQ24 GXM24 HHI24 HRE24 IBA24 IKW24 IUS24 JEO24 JOK24 JYG24 KIC24 KRY24 LBU24 LLQ24 LVM24 MFI24 MPE24 MZA24 NIW24 NSS24 OCO24 OMK24 OWG24 PGC24 PPY24 PZU24 QJQ24 QTM24 RDI24 RNE24 RXA24 SGW24 SQS24 TAO24 TKK24 TUG24 UEC24 UNY24 UXU24 VHQ24 VRM24 WBI24 WLE24 WVA24 IO24 SK24 ACG24 I24 AVY163 BFU163 BPQ163 BZM163 CJI163 CTE163 DDA163 DMW163 DWS163 EGO163 EQK163 FAG163 FKC163 FTY163 GDU163 GNQ163 GXM163 HHI163 HRE163 IBA163 IKW163 IUS163 JEO163 JOK163 JYG163 KIC163 KRY163 LBU163 LLQ163 LVM163 MFI163 MPE163 MZA163 NIW163 NSS163 OCO163 OMK163 OWG163 PGC163 PPY163 PZU163 QJQ163 QTM163 RDI163 RNE163 RXA163 SGW163 SQS163 TAO163 TKK163 TUG163 UEC163 UNY163 UXU163 VHQ163 VRM163 WBI163 WLE163 WVA163 IO163 SK163 F162 ACG163 ALZ162 ACD162 SH162 IL162 WUX162 WLB162 WBF162 VRJ162 VHN162 UXR162 UNV162 UDZ162 TUD162 TKH162 TAL162 SQP162 SGT162 RWX162 RNB162 RDF162 QTJ162 QJN162 PZR162 PPV162 PFZ162 OWD162 OMH162 OCL162 NSP162 NIT162 MYX162 MPB162 MFF162 LVJ162 LLN162 LBR162 KRV162 KHZ162 JYD162 JOH162 JEL162 IUP162 IKT162 IAX162 HRB162 HHF162 GXJ162 GNN162 GDR162 FTV162 FJZ162 FAD162 EQH162 EGL162 DWP162 DMT162 DCX162 CTB162 CJF162 BZJ162 BPN162 BFR162 AVV162 AMC163 BFW358:BFW359 I175 DBU338 I317:I318 CRY321:CRY322 DLQ283 CQK284 WUU278 WKY278 WBC278 VRG278 VHK278 UXO278 UNS278 UDW278 TUA278 TKE278 TAI278 SQM278 SGQ278 RWU278 RMY278 RDC278 QTG278 QJK278 PZO278 PPS278 PFW278 OWA278 OME278 OCI278 NSM278 NIQ278 MYU278 MOY278 MFC278 LVG278 LLK278 LBO278 KRS278 KHW278 JYA278 JOE278 JEI278 IUM278 IKQ278 IAU278 HQY278 HHC278 GXG278 GNK278 GDO278 FTS278 FJW278 FAA278 EQE278 EGI278 DWM278 DMQ278 DCU278 CSY278 CJC278 BZG278 BPK278 BFO278 AVS278 ALW278 ACA278 SE278 II278 J358:J359 AWA358:AWA359 AME358:AME359 ACI358:ACI359 SM358:SM359 IQ358:IQ359 WVC358:WVC359 WLG358:WLG359 WBK358:WBK359 VRO358:VRO359 VHS358:VHS359 UXW358:UXW359 UOA358:UOA359 UEE358:UEE359 TUI358:TUI359 TKM358:TKM359 TAQ358:TAQ359 SQU358:SQU359 SGY358:SGY359 RXC358:RXC359 RNG358:RNG359 RDK358:RDK359 QTO358:QTO359 QJS358:QJS359 PZW358:PZW359 PQA358:PQA359 PGE358:PGE359 OWI358:OWI359 OMM358:OMM359 OCQ358:OCQ359 NSU358:NSU359 NIY358:NIY359 MZC358:MZC359 MPG358:MPG359 MFK358:MFK359 LVO358:LVO359 LLS358:LLS359 LBW358:LBW359 KSA358:KSA359 KIE358:KIE359 JYI358:JYI359 JOM358:JOM359 JEQ358:JEQ359 IUU358:IUU359 IKY358:IKY359 IBC358:IBC359 HRG358:HRG359 HHK358:HHK359 GXO358:GXO359 GNS358:GNS359 GDW358:GDW359 FUA358:FUA359 FKE358:FKE359 FAI358:FAI359 EQM358:EQM359 EGQ358:EGQ359 DWU358:DWU359 DMY358:DMY359 DDC358:DDC359 CTG358:CTG359 CJK358:CJK359 BZO358:BZO359 BPS358:BPS359 I219:I221 DWX269:DWX270 EGT269:EGT270 EQP269:EQP270 FAL269:FAL270 FKH269:FKH270 FUD269:FUD270 GDZ269:GDZ270 GNV269:GNV270 GXR269:GXR270 HHN269:HHN270 HRJ269:HRJ270 IBF269:IBF270 ILB269:ILB270 IUX269:IUX270 JET269:JET270 JOP269:JOP270 JYL269:JYL270 KIH269:KIH270 KSD269:KSD270 LBZ269:LBZ270 LLV269:LLV270 LVR269:LVR270 MFN269:MFN270 MPJ269:MPJ270 MZF269:MZF270 NJB269:NJB270 NSX269:NSX270 OCT269:OCT270 OMP269:OMP270 OWL269:OWL270 PGH269:PGH270 PQD269:PQD270 PZZ269:PZZ270 QJV269:QJV270 QTR269:QTR270 RDN269:RDN270 RNJ269:RNJ270 RXF269:RXF270 SHB269:SHB270 SQX269:SQX270 TAT269:TAT270 TKP269:TKP270 TUL269:TUL270 UEH269:UEH270 UOD269:UOD270 UXZ269:UXZ270 VHV269:VHV270 VRR269:VRR270 WBN269:WBN270 WLJ269:WLJ270 WVF269:WVF270 IT269:IT270 SP269:SP270 ACL269:ACL270 AMH269:AMH270 AWD269:AWD270 BFZ269:BFZ270 BPV269:BPV270 BZR269:BZR270 CJN269:CJN270 DDF269:DDF270 CTJ269:CTJ270 DNB269:DNB270 I297:I299 I233:I235 DVM283 EFI283 EPE283 EZA283 FIW283 FSS283 GCO283 GMK283 GWG283 HGC283 HPY283 HZU283 IJQ283 ITM283 JDI283 JNE283 JXA283 KGW283 KQS283 LAO283 LKK283 LUG283 MEC283 MNY283 MXU283 NHQ283 NRM283 OBI283 OLE283 OVA283 PEW283 POS283 PYO283 QIK283 QSG283 RCC283 RLY283 RVU283 SFQ283 SPM283 SZI283 TJE283 TTA283 UCW283 UMS283 UWO283 VGK283 VQG283 WAC283 WJY283 WTU283 HI283 RE283 ABA283 AKW283 AUS283 BEO283 BOK283 BYG283 CIC283 DBU283 CRY283 M47:M52 I283 DKC284 DTY284 EDU284 ENQ284 EXM284 FHI284 FRE284 GBA284 GKW284 GUS284 HEO284 HOK284 HYG284 IIC284 IRY284 JBU284 JLQ284 JVM284 KFI284 KPE284 KZA284 LIW284 LSS284 MCO284 MMK284 MWG284 NGC284 NPY284 NZU284 OJQ284 OTM284 PDI284 PNE284 PXA284 QGW284 QQS284 RAO284 RKK284 RUG284 SEC284 SNY284 SXU284 THQ284 TRM284 UBI284 ULE284 UVA284 VEW284 VOS284 VYO284 WIK284 WSG284 FU284 PQ284 ZM284 AJI284 ATE284 BDA284 BMW284 BWS284 CGO284 DAG284 I280:I281 DJZ297 DTV297 EDR297 ENN297 EXJ297 FHF297 FRB297 GAX297 GKT297 GUP297 HEL297 HOH297 HYD297 IHZ297 IRV297 JBR297 JLN297 JVJ297 KFF297 KPB297 KYX297 LIT297 LSP297 MCL297 MMH297 MWD297 NFZ297 NPV297 NZR297 OJN297 OTJ297 PDF297 PNB297 PWX297 QGT297 QQP297 RAL297 RKH297 RUD297 SDZ297 SNV297 SXR297 THN297 TRJ297 UBF297 ULB297 UUX297 VET297 VOP297 VYL297 WIH297 WSD297 FR297 PN297 ZJ297 AJF297 ATB297 BCX297 BMT297 BWP297 CGL297 DAD297 CQH297 I275:I277 I267:I270 I163:I169 I205 JE205 TA205 ACW205 AMS205 AWO205 BGK205 BQG205 CAC205 CJY205 CTU205 DDQ205 DNM205 DXI205 EHE205 ERA205 FAW205 FKS205 FUO205 GEK205 GOG205 GYC205 HHY205 HRU205 IBQ205 ILM205 IVI205 JFE205 JPA205 JYW205 KIS205 KSO205 LCK205 LMG205 LWC205 MFY205 MPU205 MZQ205 NJM205 NTI205 ODE205 ONA205 OWW205 PGS205 PQO205 QAK205 QKG205 QUC205 RDY205 RNU205 RXQ205 SHM205 SRI205 TBE205 TLA205 TUW205 UES205 UOO205 UYK205 VIG205 VSC205 WBY205 WLU205 WVQ205 I321:I322 DLQ321:DLQ322 DVM321:DVM322 EFI321:EFI322 EPE321:EPE322 EZA321:EZA322 FIW321:FIW322 FSS321:FSS322 GCO321:GCO322 GMK321:GMK322 GWG321:GWG322 HGC321:HGC322 HPY321:HPY322 HZU321:HZU322 IJQ321:IJQ322 ITM321:ITM322 JDI321:JDI322 JNE321:JNE322 JXA321:JXA322 KGW321:KGW322 KQS321:KQS322 LAO321:LAO322 LKK321:LKK322 LUG321:LUG322 MEC321:MEC322 MNY321:MNY322 MXU321:MXU322 NHQ321:NHQ322 NRM321:NRM322 OBI321:OBI322 OLE321:OLE322 OVA321:OVA322 PEW321:PEW322 POS321:POS322 PYO321:PYO322 QIK321:QIK322 QSG321:QSG322 RCC321:RCC322 RLY321:RLY322 RVU321:RVU322 SFQ321:SFQ322 SPM321:SPM322 SZI321:SZI322 TJE321:TJE322 TTA321:TTA322 UCW321:UCW322 UMS321:UMS322 UWO321:UWO322 VGK321:VGK322 VQG321:VQG322 WAC321:WAC322 WJY321:WJY322 WTU321:WTU322 HI321:HI322 RE321:RE322 ABA321:ABA322 AKW321:AKW322 AUS321:AUS322 BEO321:BEO322 BOK321:BOK322 BYG321:BYG322 CIC321:CIC322 CRY338 I335:I336 I338 DLQ338 DVM338 EFI338 EPE338 EZA338 FIW338 FSS338 GCO338 GMK338 GWG338 HGC338 HPY338 HZU338 IJQ338 ITM338 JDI338 JNE338 JXA338 KGW338 KQS338 LAO338 LKK338 LUG338 MEC338 MNY338 MXU338 NHQ338 NRM338 OBI338 OLE338 OVA338 PEW338 POS338 PYO338 QIK338 QSG338 RCC338 RLY338 RVU338 SFQ338 SPM338 SZI338 TJE338 TTA338 UCW338 UMS338 UWO338 VGK338 VQG338 WAC338 WJY338 WTU338 HI338 RE338 ABA338 AKW338 AUS338 BEO338 BOK338 BYG338 CIC338 DBU321:DBU322 WLE363:WLE1147 WVA363:WVA1147 IO363:IO1147 SK363:SK1147 ACG363:ACG1147 AMC363:AMC1147 AVY363:AVY1147 BFU363:BFU1147 BPQ363:BPQ1147 BZM363:BZM1147 CJI363:CJI1147 CTE363:CTE1147 DDA363:DDA1147 DMW363:DMW1147 DWS363:DWS1147 EGO363:EGO1147 EQK363:EQK1147 FAG363:FAG1147 FKC363:FKC1147 FTY363:FTY1147 GDU363:GDU1147 GNQ363:GNQ1147 GXM363:GXM1147 HHI363:HHI1147 HRE363:HRE1147 IBA363:IBA1147 IKW363:IKW1147 IUS363:IUS1147 JEO363:JEO1147 JOK363:JOK1147 JYG363:JYG1147 KIC363:KIC1147 KRY363:KRY1147 LBU363:LBU1147 LLQ363:LLQ1147 LVM363:LVM1147 MFI363:MFI1147 MPE363:MPE1147 MZA363:MZA1147 NIW363:NIW1147 NSS363:NSS1147 OCO363:OCO1147 OMK363:OMK1147 OWG363:OWG1147 PGC363:PGC1147 PPY363:PPY1147 PZU363:PZU1147 QJQ363:QJQ1147 QTM363:QTM1147 RDI363:RDI1147 RNE363:RNE1147 RXA363:RXA1147 SGW363:SGW1147 SQS363:SQS1147 TAO363:TAO1147 TKK363:TKK1147 TUG363:TUG1147 UEC363:UEC1147 UNY363:UNY1147 UXU363:UXU1147 VHQ363:VHQ1147 VRM363:VRM1147 I363:I1153 I355:I357 I362 VRM361:VRM362 VHQ361:VHQ362 UXU361:UXU362 UNY361:UNY362 UEC361:UEC362 TUG361:TUG362 TKK361:TKK362 TAO361:TAO362 SQS361:SQS362 SGW361:SGW362 RXA361:RXA362 RNE361:RNE362 RDI361:RDI362 QTM361:QTM362 QJQ361:QJQ362 PZU361:PZU362 PPY361:PPY362 PGC361:PGC362 OWG361:OWG362 OMK361:OMK362 OCO361:OCO362 NSS361:NSS362 NIW361:NIW362 MZA361:MZA362 MPE361:MPE362 MFI361:MFI362 LVM361:LVM362 LLQ361:LLQ362 LBU361:LBU362 KRY361:KRY362 KIC361:KIC362 JYG361:JYG362 JOK361:JOK362 JEO361:JEO362 IUS361:IUS362 IKW361:IKW362 IBA361:IBA362 HRE361:HRE362 HHI361:HHI362 GXM361:GXM362 GNQ361:GNQ362 GDU361:GDU362 FTY361:FTY362 FKC361:FKC362 FAG361:FAG362 EQK361:EQK362 EGO361:EGO362 DWS361:DWS362 DMW361:DMW362 DDA361:DDA362 CTE361:CTE362 CJI361:CJI362 BZM361:BZM362 BPQ361:BPQ362 BFU361:BFU362 AVY361:AVY362 AMC361:AMC362 ACG361:ACG362 SK361:SK362 IO361:IO362 WVA361:WVA362 WLE361:WLE362 WBI361:WBI362 WBI363:WBI1147">
      <formula1>Способ_закупок</formula1>
    </dataValidation>
    <dataValidation type="textLength" operator="equal" allowBlank="1" showInputMessage="1" showErrorMessage="1" error="Код КАТО должен содержать 9 символов" sqref="Q65817:Q66689 IW65811:IW66683 SS65811:SS66683 ACO65811:ACO66683 AMK65811:AMK66683 AWG65811:AWG66683 BGC65811:BGC66683 BPY65811:BPY66683 BZU65811:BZU66683 CJQ65811:CJQ66683 CTM65811:CTM66683 DDI65811:DDI66683 DNE65811:DNE66683 DXA65811:DXA66683 EGW65811:EGW66683 EQS65811:EQS66683 FAO65811:FAO66683 FKK65811:FKK66683 FUG65811:FUG66683 GEC65811:GEC66683 GNY65811:GNY66683 GXU65811:GXU66683 HHQ65811:HHQ66683 HRM65811:HRM66683 IBI65811:IBI66683 ILE65811:ILE66683 IVA65811:IVA66683 JEW65811:JEW66683 JOS65811:JOS66683 JYO65811:JYO66683 KIK65811:KIK66683 KSG65811:KSG66683 LCC65811:LCC66683 LLY65811:LLY66683 LVU65811:LVU66683 MFQ65811:MFQ66683 MPM65811:MPM66683 MZI65811:MZI66683 NJE65811:NJE66683 NTA65811:NTA66683 OCW65811:OCW66683 OMS65811:OMS66683 OWO65811:OWO66683 PGK65811:PGK66683 PQG65811:PQG66683 QAC65811:QAC66683 QJY65811:QJY66683 QTU65811:QTU66683 RDQ65811:RDQ66683 RNM65811:RNM66683 RXI65811:RXI66683 SHE65811:SHE66683 SRA65811:SRA66683 TAW65811:TAW66683 TKS65811:TKS66683 TUO65811:TUO66683 UEK65811:UEK66683 UOG65811:UOG66683 UYC65811:UYC66683 VHY65811:VHY66683 VRU65811:VRU66683 WBQ65811:WBQ66683 WLM65811:WLM66683 WVI65811:WVI66683 Q131353:Q132225 IW131347:IW132219 SS131347:SS132219 ACO131347:ACO132219 AMK131347:AMK132219 AWG131347:AWG132219 BGC131347:BGC132219 BPY131347:BPY132219 BZU131347:BZU132219 CJQ131347:CJQ132219 CTM131347:CTM132219 DDI131347:DDI132219 DNE131347:DNE132219 DXA131347:DXA132219 EGW131347:EGW132219 EQS131347:EQS132219 FAO131347:FAO132219 FKK131347:FKK132219 FUG131347:FUG132219 GEC131347:GEC132219 GNY131347:GNY132219 GXU131347:GXU132219 HHQ131347:HHQ132219 HRM131347:HRM132219 IBI131347:IBI132219 ILE131347:ILE132219 IVA131347:IVA132219 JEW131347:JEW132219 JOS131347:JOS132219 JYO131347:JYO132219 KIK131347:KIK132219 KSG131347:KSG132219 LCC131347:LCC132219 LLY131347:LLY132219 LVU131347:LVU132219 MFQ131347:MFQ132219 MPM131347:MPM132219 MZI131347:MZI132219 NJE131347:NJE132219 NTA131347:NTA132219 OCW131347:OCW132219 OMS131347:OMS132219 OWO131347:OWO132219 PGK131347:PGK132219 PQG131347:PQG132219 QAC131347:QAC132219 QJY131347:QJY132219 QTU131347:QTU132219 RDQ131347:RDQ132219 RNM131347:RNM132219 RXI131347:RXI132219 SHE131347:SHE132219 SRA131347:SRA132219 TAW131347:TAW132219 TKS131347:TKS132219 TUO131347:TUO132219 UEK131347:UEK132219 UOG131347:UOG132219 UYC131347:UYC132219 VHY131347:VHY132219 VRU131347:VRU132219 WBQ131347:WBQ132219 WLM131347:WLM132219 WVI131347:WVI132219 Q196889:Q197761 IW196883:IW197755 SS196883:SS197755 ACO196883:ACO197755 AMK196883:AMK197755 AWG196883:AWG197755 BGC196883:BGC197755 BPY196883:BPY197755 BZU196883:BZU197755 CJQ196883:CJQ197755 CTM196883:CTM197755 DDI196883:DDI197755 DNE196883:DNE197755 DXA196883:DXA197755 EGW196883:EGW197755 EQS196883:EQS197755 FAO196883:FAO197755 FKK196883:FKK197755 FUG196883:FUG197755 GEC196883:GEC197755 GNY196883:GNY197755 GXU196883:GXU197755 HHQ196883:HHQ197755 HRM196883:HRM197755 IBI196883:IBI197755 ILE196883:ILE197755 IVA196883:IVA197755 JEW196883:JEW197755 JOS196883:JOS197755 JYO196883:JYO197755 KIK196883:KIK197755 KSG196883:KSG197755 LCC196883:LCC197755 LLY196883:LLY197755 LVU196883:LVU197755 MFQ196883:MFQ197755 MPM196883:MPM197755 MZI196883:MZI197755 NJE196883:NJE197755 NTA196883:NTA197755 OCW196883:OCW197755 OMS196883:OMS197755 OWO196883:OWO197755 PGK196883:PGK197755 PQG196883:PQG197755 QAC196883:QAC197755 QJY196883:QJY197755 QTU196883:QTU197755 RDQ196883:RDQ197755 RNM196883:RNM197755 RXI196883:RXI197755 SHE196883:SHE197755 SRA196883:SRA197755 TAW196883:TAW197755 TKS196883:TKS197755 TUO196883:TUO197755 UEK196883:UEK197755 UOG196883:UOG197755 UYC196883:UYC197755 VHY196883:VHY197755 VRU196883:VRU197755 WBQ196883:WBQ197755 WLM196883:WLM197755 WVI196883:WVI197755 Q262425:Q263297 IW262419:IW263291 SS262419:SS263291 ACO262419:ACO263291 AMK262419:AMK263291 AWG262419:AWG263291 BGC262419:BGC263291 BPY262419:BPY263291 BZU262419:BZU263291 CJQ262419:CJQ263291 CTM262419:CTM263291 DDI262419:DDI263291 DNE262419:DNE263291 DXA262419:DXA263291 EGW262419:EGW263291 EQS262419:EQS263291 FAO262419:FAO263291 FKK262419:FKK263291 FUG262419:FUG263291 GEC262419:GEC263291 GNY262419:GNY263291 GXU262419:GXU263291 HHQ262419:HHQ263291 HRM262419:HRM263291 IBI262419:IBI263291 ILE262419:ILE263291 IVA262419:IVA263291 JEW262419:JEW263291 JOS262419:JOS263291 JYO262419:JYO263291 KIK262419:KIK263291 KSG262419:KSG263291 LCC262419:LCC263291 LLY262419:LLY263291 LVU262419:LVU263291 MFQ262419:MFQ263291 MPM262419:MPM263291 MZI262419:MZI263291 NJE262419:NJE263291 NTA262419:NTA263291 OCW262419:OCW263291 OMS262419:OMS263291 OWO262419:OWO263291 PGK262419:PGK263291 PQG262419:PQG263291 QAC262419:QAC263291 QJY262419:QJY263291 QTU262419:QTU263291 RDQ262419:RDQ263291 RNM262419:RNM263291 RXI262419:RXI263291 SHE262419:SHE263291 SRA262419:SRA263291 TAW262419:TAW263291 TKS262419:TKS263291 TUO262419:TUO263291 UEK262419:UEK263291 UOG262419:UOG263291 UYC262419:UYC263291 VHY262419:VHY263291 VRU262419:VRU263291 WBQ262419:WBQ263291 WLM262419:WLM263291 WVI262419:WVI263291 Q327961:Q328833 IW327955:IW328827 SS327955:SS328827 ACO327955:ACO328827 AMK327955:AMK328827 AWG327955:AWG328827 BGC327955:BGC328827 BPY327955:BPY328827 BZU327955:BZU328827 CJQ327955:CJQ328827 CTM327955:CTM328827 DDI327955:DDI328827 DNE327955:DNE328827 DXA327955:DXA328827 EGW327955:EGW328827 EQS327955:EQS328827 FAO327955:FAO328827 FKK327955:FKK328827 FUG327955:FUG328827 GEC327955:GEC328827 GNY327955:GNY328827 GXU327955:GXU328827 HHQ327955:HHQ328827 HRM327955:HRM328827 IBI327955:IBI328827 ILE327955:ILE328827 IVA327955:IVA328827 JEW327955:JEW328827 JOS327955:JOS328827 JYO327955:JYO328827 KIK327955:KIK328827 KSG327955:KSG328827 LCC327955:LCC328827 LLY327955:LLY328827 LVU327955:LVU328827 MFQ327955:MFQ328827 MPM327955:MPM328827 MZI327955:MZI328827 NJE327955:NJE328827 NTA327955:NTA328827 OCW327955:OCW328827 OMS327955:OMS328827 OWO327955:OWO328827 PGK327955:PGK328827 PQG327955:PQG328827 QAC327955:QAC328827 QJY327955:QJY328827 QTU327955:QTU328827 RDQ327955:RDQ328827 RNM327955:RNM328827 RXI327955:RXI328827 SHE327955:SHE328827 SRA327955:SRA328827 TAW327955:TAW328827 TKS327955:TKS328827 TUO327955:TUO328827 UEK327955:UEK328827 UOG327955:UOG328827 UYC327955:UYC328827 VHY327955:VHY328827 VRU327955:VRU328827 WBQ327955:WBQ328827 WLM327955:WLM328827 WVI327955:WVI328827 Q393497:Q394369 IW393491:IW394363 SS393491:SS394363 ACO393491:ACO394363 AMK393491:AMK394363 AWG393491:AWG394363 BGC393491:BGC394363 BPY393491:BPY394363 BZU393491:BZU394363 CJQ393491:CJQ394363 CTM393491:CTM394363 DDI393491:DDI394363 DNE393491:DNE394363 DXA393491:DXA394363 EGW393491:EGW394363 EQS393491:EQS394363 FAO393491:FAO394363 FKK393491:FKK394363 FUG393491:FUG394363 GEC393491:GEC394363 GNY393491:GNY394363 GXU393491:GXU394363 HHQ393491:HHQ394363 HRM393491:HRM394363 IBI393491:IBI394363 ILE393491:ILE394363 IVA393491:IVA394363 JEW393491:JEW394363 JOS393491:JOS394363 JYO393491:JYO394363 KIK393491:KIK394363 KSG393491:KSG394363 LCC393491:LCC394363 LLY393491:LLY394363 LVU393491:LVU394363 MFQ393491:MFQ394363 MPM393491:MPM394363 MZI393491:MZI394363 NJE393491:NJE394363 NTA393491:NTA394363 OCW393491:OCW394363 OMS393491:OMS394363 OWO393491:OWO394363 PGK393491:PGK394363 PQG393491:PQG394363 QAC393491:QAC394363 QJY393491:QJY394363 QTU393491:QTU394363 RDQ393491:RDQ394363 RNM393491:RNM394363 RXI393491:RXI394363 SHE393491:SHE394363 SRA393491:SRA394363 TAW393491:TAW394363 TKS393491:TKS394363 TUO393491:TUO394363 UEK393491:UEK394363 UOG393491:UOG394363 UYC393491:UYC394363 VHY393491:VHY394363 VRU393491:VRU394363 WBQ393491:WBQ394363 WLM393491:WLM394363 WVI393491:WVI394363 Q459033:Q459905 IW459027:IW459899 SS459027:SS459899 ACO459027:ACO459899 AMK459027:AMK459899 AWG459027:AWG459899 BGC459027:BGC459899 BPY459027:BPY459899 BZU459027:BZU459899 CJQ459027:CJQ459899 CTM459027:CTM459899 DDI459027:DDI459899 DNE459027:DNE459899 DXA459027:DXA459899 EGW459027:EGW459899 EQS459027:EQS459899 FAO459027:FAO459899 FKK459027:FKK459899 FUG459027:FUG459899 GEC459027:GEC459899 GNY459027:GNY459899 GXU459027:GXU459899 HHQ459027:HHQ459899 HRM459027:HRM459899 IBI459027:IBI459899 ILE459027:ILE459899 IVA459027:IVA459899 JEW459027:JEW459899 JOS459027:JOS459899 JYO459027:JYO459899 KIK459027:KIK459899 KSG459027:KSG459899 LCC459027:LCC459899 LLY459027:LLY459899 LVU459027:LVU459899 MFQ459027:MFQ459899 MPM459027:MPM459899 MZI459027:MZI459899 NJE459027:NJE459899 NTA459027:NTA459899 OCW459027:OCW459899 OMS459027:OMS459899 OWO459027:OWO459899 PGK459027:PGK459899 PQG459027:PQG459899 QAC459027:QAC459899 QJY459027:QJY459899 QTU459027:QTU459899 RDQ459027:RDQ459899 RNM459027:RNM459899 RXI459027:RXI459899 SHE459027:SHE459899 SRA459027:SRA459899 TAW459027:TAW459899 TKS459027:TKS459899 TUO459027:TUO459899 UEK459027:UEK459899 UOG459027:UOG459899 UYC459027:UYC459899 VHY459027:VHY459899 VRU459027:VRU459899 WBQ459027:WBQ459899 WLM459027:WLM459899 WVI459027:WVI459899 Q524569:Q525441 IW524563:IW525435 SS524563:SS525435 ACO524563:ACO525435 AMK524563:AMK525435 AWG524563:AWG525435 BGC524563:BGC525435 BPY524563:BPY525435 BZU524563:BZU525435 CJQ524563:CJQ525435 CTM524563:CTM525435 DDI524563:DDI525435 DNE524563:DNE525435 DXA524563:DXA525435 EGW524563:EGW525435 EQS524563:EQS525435 FAO524563:FAO525435 FKK524563:FKK525435 FUG524563:FUG525435 GEC524563:GEC525435 GNY524563:GNY525435 GXU524563:GXU525435 HHQ524563:HHQ525435 HRM524563:HRM525435 IBI524563:IBI525435 ILE524563:ILE525435 IVA524563:IVA525435 JEW524563:JEW525435 JOS524563:JOS525435 JYO524563:JYO525435 KIK524563:KIK525435 KSG524563:KSG525435 LCC524563:LCC525435 LLY524563:LLY525435 LVU524563:LVU525435 MFQ524563:MFQ525435 MPM524563:MPM525435 MZI524563:MZI525435 NJE524563:NJE525435 NTA524563:NTA525435 OCW524563:OCW525435 OMS524563:OMS525435 OWO524563:OWO525435 PGK524563:PGK525435 PQG524563:PQG525435 QAC524563:QAC525435 QJY524563:QJY525435 QTU524563:QTU525435 RDQ524563:RDQ525435 RNM524563:RNM525435 RXI524563:RXI525435 SHE524563:SHE525435 SRA524563:SRA525435 TAW524563:TAW525435 TKS524563:TKS525435 TUO524563:TUO525435 UEK524563:UEK525435 UOG524563:UOG525435 UYC524563:UYC525435 VHY524563:VHY525435 VRU524563:VRU525435 WBQ524563:WBQ525435 WLM524563:WLM525435 WVI524563:WVI525435 Q590105:Q590977 IW590099:IW590971 SS590099:SS590971 ACO590099:ACO590971 AMK590099:AMK590971 AWG590099:AWG590971 BGC590099:BGC590971 BPY590099:BPY590971 BZU590099:BZU590971 CJQ590099:CJQ590971 CTM590099:CTM590971 DDI590099:DDI590971 DNE590099:DNE590971 DXA590099:DXA590971 EGW590099:EGW590971 EQS590099:EQS590971 FAO590099:FAO590971 FKK590099:FKK590971 FUG590099:FUG590971 GEC590099:GEC590971 GNY590099:GNY590971 GXU590099:GXU590971 HHQ590099:HHQ590971 HRM590099:HRM590971 IBI590099:IBI590971 ILE590099:ILE590971 IVA590099:IVA590971 JEW590099:JEW590971 JOS590099:JOS590971 JYO590099:JYO590971 KIK590099:KIK590971 KSG590099:KSG590971 LCC590099:LCC590971 LLY590099:LLY590971 LVU590099:LVU590971 MFQ590099:MFQ590971 MPM590099:MPM590971 MZI590099:MZI590971 NJE590099:NJE590971 NTA590099:NTA590971 OCW590099:OCW590971 OMS590099:OMS590971 OWO590099:OWO590971 PGK590099:PGK590971 PQG590099:PQG590971 QAC590099:QAC590971 QJY590099:QJY590971 QTU590099:QTU590971 RDQ590099:RDQ590971 RNM590099:RNM590971 RXI590099:RXI590971 SHE590099:SHE590971 SRA590099:SRA590971 TAW590099:TAW590971 TKS590099:TKS590971 TUO590099:TUO590971 UEK590099:UEK590971 UOG590099:UOG590971 UYC590099:UYC590971 VHY590099:VHY590971 VRU590099:VRU590971 WBQ590099:WBQ590971 WLM590099:WLM590971 WVI590099:WVI590971 Q655641:Q656513 IW655635:IW656507 SS655635:SS656507 ACO655635:ACO656507 AMK655635:AMK656507 AWG655635:AWG656507 BGC655635:BGC656507 BPY655635:BPY656507 BZU655635:BZU656507 CJQ655635:CJQ656507 CTM655635:CTM656507 DDI655635:DDI656507 DNE655635:DNE656507 DXA655635:DXA656507 EGW655635:EGW656507 EQS655635:EQS656507 FAO655635:FAO656507 FKK655635:FKK656507 FUG655635:FUG656507 GEC655635:GEC656507 GNY655635:GNY656507 GXU655635:GXU656507 HHQ655635:HHQ656507 HRM655635:HRM656507 IBI655635:IBI656507 ILE655635:ILE656507 IVA655635:IVA656507 JEW655635:JEW656507 JOS655635:JOS656507 JYO655635:JYO656507 KIK655635:KIK656507 KSG655635:KSG656507 LCC655635:LCC656507 LLY655635:LLY656507 LVU655635:LVU656507 MFQ655635:MFQ656507 MPM655635:MPM656507 MZI655635:MZI656507 NJE655635:NJE656507 NTA655635:NTA656507 OCW655635:OCW656507 OMS655635:OMS656507 OWO655635:OWO656507 PGK655635:PGK656507 PQG655635:PQG656507 QAC655635:QAC656507 QJY655635:QJY656507 QTU655635:QTU656507 RDQ655635:RDQ656507 RNM655635:RNM656507 RXI655635:RXI656507 SHE655635:SHE656507 SRA655635:SRA656507 TAW655635:TAW656507 TKS655635:TKS656507 TUO655635:TUO656507 UEK655635:UEK656507 UOG655635:UOG656507 UYC655635:UYC656507 VHY655635:VHY656507 VRU655635:VRU656507 WBQ655635:WBQ656507 WLM655635:WLM656507 WVI655635:WVI656507 Q721177:Q722049 IW721171:IW722043 SS721171:SS722043 ACO721171:ACO722043 AMK721171:AMK722043 AWG721171:AWG722043 BGC721171:BGC722043 BPY721171:BPY722043 BZU721171:BZU722043 CJQ721171:CJQ722043 CTM721171:CTM722043 DDI721171:DDI722043 DNE721171:DNE722043 DXA721171:DXA722043 EGW721171:EGW722043 EQS721171:EQS722043 FAO721171:FAO722043 FKK721171:FKK722043 FUG721171:FUG722043 GEC721171:GEC722043 GNY721171:GNY722043 GXU721171:GXU722043 HHQ721171:HHQ722043 HRM721171:HRM722043 IBI721171:IBI722043 ILE721171:ILE722043 IVA721171:IVA722043 JEW721171:JEW722043 JOS721171:JOS722043 JYO721171:JYO722043 KIK721171:KIK722043 KSG721171:KSG722043 LCC721171:LCC722043 LLY721171:LLY722043 LVU721171:LVU722043 MFQ721171:MFQ722043 MPM721171:MPM722043 MZI721171:MZI722043 NJE721171:NJE722043 NTA721171:NTA722043 OCW721171:OCW722043 OMS721171:OMS722043 OWO721171:OWO722043 PGK721171:PGK722043 PQG721171:PQG722043 QAC721171:QAC722043 QJY721171:QJY722043 QTU721171:QTU722043 RDQ721171:RDQ722043 RNM721171:RNM722043 RXI721171:RXI722043 SHE721171:SHE722043 SRA721171:SRA722043 TAW721171:TAW722043 TKS721171:TKS722043 TUO721171:TUO722043 UEK721171:UEK722043 UOG721171:UOG722043 UYC721171:UYC722043 VHY721171:VHY722043 VRU721171:VRU722043 WBQ721171:WBQ722043 WLM721171:WLM722043 WVI721171:WVI722043 Q786713:Q787585 IW786707:IW787579 SS786707:SS787579 ACO786707:ACO787579 AMK786707:AMK787579 AWG786707:AWG787579 BGC786707:BGC787579 BPY786707:BPY787579 BZU786707:BZU787579 CJQ786707:CJQ787579 CTM786707:CTM787579 DDI786707:DDI787579 DNE786707:DNE787579 DXA786707:DXA787579 EGW786707:EGW787579 EQS786707:EQS787579 FAO786707:FAO787579 FKK786707:FKK787579 FUG786707:FUG787579 GEC786707:GEC787579 GNY786707:GNY787579 GXU786707:GXU787579 HHQ786707:HHQ787579 HRM786707:HRM787579 IBI786707:IBI787579 ILE786707:ILE787579 IVA786707:IVA787579 JEW786707:JEW787579 JOS786707:JOS787579 JYO786707:JYO787579 KIK786707:KIK787579 KSG786707:KSG787579 LCC786707:LCC787579 LLY786707:LLY787579 LVU786707:LVU787579 MFQ786707:MFQ787579 MPM786707:MPM787579 MZI786707:MZI787579 NJE786707:NJE787579 NTA786707:NTA787579 OCW786707:OCW787579 OMS786707:OMS787579 OWO786707:OWO787579 PGK786707:PGK787579 PQG786707:PQG787579 QAC786707:QAC787579 QJY786707:QJY787579 QTU786707:QTU787579 RDQ786707:RDQ787579 RNM786707:RNM787579 RXI786707:RXI787579 SHE786707:SHE787579 SRA786707:SRA787579 TAW786707:TAW787579 TKS786707:TKS787579 TUO786707:TUO787579 UEK786707:UEK787579 UOG786707:UOG787579 UYC786707:UYC787579 VHY786707:VHY787579 VRU786707:VRU787579 WBQ786707:WBQ787579 WLM786707:WLM787579 WVI786707:WVI787579 Q852249:Q853121 IW852243:IW853115 SS852243:SS853115 ACO852243:ACO853115 AMK852243:AMK853115 AWG852243:AWG853115 BGC852243:BGC853115 BPY852243:BPY853115 BZU852243:BZU853115 CJQ852243:CJQ853115 CTM852243:CTM853115 DDI852243:DDI853115 DNE852243:DNE853115 DXA852243:DXA853115 EGW852243:EGW853115 EQS852243:EQS853115 FAO852243:FAO853115 FKK852243:FKK853115 FUG852243:FUG853115 GEC852243:GEC853115 GNY852243:GNY853115 GXU852243:GXU853115 HHQ852243:HHQ853115 HRM852243:HRM853115 IBI852243:IBI853115 ILE852243:ILE853115 IVA852243:IVA853115 JEW852243:JEW853115 JOS852243:JOS853115 JYO852243:JYO853115 KIK852243:KIK853115 KSG852243:KSG853115 LCC852243:LCC853115 LLY852243:LLY853115 LVU852243:LVU853115 MFQ852243:MFQ853115 MPM852243:MPM853115 MZI852243:MZI853115 NJE852243:NJE853115 NTA852243:NTA853115 OCW852243:OCW853115 OMS852243:OMS853115 OWO852243:OWO853115 PGK852243:PGK853115 PQG852243:PQG853115 QAC852243:QAC853115 QJY852243:QJY853115 QTU852243:QTU853115 RDQ852243:RDQ853115 RNM852243:RNM853115 RXI852243:RXI853115 SHE852243:SHE853115 SRA852243:SRA853115 TAW852243:TAW853115 TKS852243:TKS853115 TUO852243:TUO853115 UEK852243:UEK853115 UOG852243:UOG853115 UYC852243:UYC853115 VHY852243:VHY853115 VRU852243:VRU853115 WBQ852243:WBQ853115 WLM852243:WLM853115 WVI852243:WVI853115 Q917785:Q918657 IW917779:IW918651 SS917779:SS918651 ACO917779:ACO918651 AMK917779:AMK918651 AWG917779:AWG918651 BGC917779:BGC918651 BPY917779:BPY918651 BZU917779:BZU918651 CJQ917779:CJQ918651 CTM917779:CTM918651 DDI917779:DDI918651 DNE917779:DNE918651 DXA917779:DXA918651 EGW917779:EGW918651 EQS917779:EQS918651 FAO917779:FAO918651 FKK917779:FKK918651 FUG917779:FUG918651 GEC917779:GEC918651 GNY917779:GNY918651 GXU917779:GXU918651 HHQ917779:HHQ918651 HRM917779:HRM918651 IBI917779:IBI918651 ILE917779:ILE918651 IVA917779:IVA918651 JEW917779:JEW918651 JOS917779:JOS918651 JYO917779:JYO918651 KIK917779:KIK918651 KSG917779:KSG918651 LCC917779:LCC918651 LLY917779:LLY918651 LVU917779:LVU918651 MFQ917779:MFQ918651 MPM917779:MPM918651 MZI917779:MZI918651 NJE917779:NJE918651 NTA917779:NTA918651 OCW917779:OCW918651 OMS917779:OMS918651 OWO917779:OWO918651 PGK917779:PGK918651 PQG917779:PQG918651 QAC917779:QAC918651 QJY917779:QJY918651 QTU917779:QTU918651 RDQ917779:RDQ918651 RNM917779:RNM918651 RXI917779:RXI918651 SHE917779:SHE918651 SRA917779:SRA918651 TAW917779:TAW918651 TKS917779:TKS918651 TUO917779:TUO918651 UEK917779:UEK918651 UOG917779:UOG918651 UYC917779:UYC918651 VHY917779:VHY918651 VRU917779:VRU918651 WBQ917779:WBQ918651 WLM917779:WLM918651 WVI917779:WVI918651 Q983321:Q984193 IW983315:IW984187 SS983315:SS984187 ACO983315:ACO984187 AMK983315:AMK984187 AWG983315:AWG984187 BGC983315:BGC984187 BPY983315:BPY984187 BZU983315:BZU984187 CJQ983315:CJQ984187 CTM983315:CTM984187 DDI983315:DDI984187 DNE983315:DNE984187 DXA983315:DXA984187 EGW983315:EGW984187 EQS983315:EQS984187 FAO983315:FAO984187 FKK983315:FKK984187 FUG983315:FUG984187 GEC983315:GEC984187 GNY983315:GNY984187 GXU983315:GXU984187 HHQ983315:HHQ984187 HRM983315:HRM984187 IBI983315:IBI984187 ILE983315:ILE984187 IVA983315:IVA984187 JEW983315:JEW984187 JOS983315:JOS984187 JYO983315:JYO984187 KIK983315:KIK984187 KSG983315:KSG984187 LCC983315:LCC984187 LLY983315:LLY984187 LVU983315:LVU984187 MFQ983315:MFQ984187 MPM983315:MPM984187 MZI983315:MZI984187 NJE983315:NJE984187 NTA983315:NTA984187 OCW983315:OCW984187 OMS983315:OMS984187 OWO983315:OWO984187 PGK983315:PGK984187 PQG983315:PQG984187 QAC983315:QAC984187 QJY983315:QJY984187 QTU983315:QTU984187 RDQ983315:RDQ984187 RNM983315:RNM984187 RXI983315:RXI984187 SHE983315:SHE984187 SRA983315:SRA984187 TAW983315:TAW984187 TKS983315:TKS984187 TUO983315:TUO984187 UEK983315:UEK984187 UOG983315:UOG984187 UYC983315:UYC984187 VHY983315:VHY984187 VRU983315:VRU984187 WBQ983315:WBQ984187 WLM983315:WLM984187 WVI983315:WVI984187 WVE983315:WVE984188 M65817:M66690 IS65811:IS66684 SO65811:SO66684 ACK65811:ACK66684 AMG65811:AMG66684 AWC65811:AWC66684 BFY65811:BFY66684 BPU65811:BPU66684 BZQ65811:BZQ66684 CJM65811:CJM66684 CTI65811:CTI66684 DDE65811:DDE66684 DNA65811:DNA66684 DWW65811:DWW66684 EGS65811:EGS66684 EQO65811:EQO66684 FAK65811:FAK66684 FKG65811:FKG66684 FUC65811:FUC66684 GDY65811:GDY66684 GNU65811:GNU66684 GXQ65811:GXQ66684 HHM65811:HHM66684 HRI65811:HRI66684 IBE65811:IBE66684 ILA65811:ILA66684 IUW65811:IUW66684 JES65811:JES66684 JOO65811:JOO66684 JYK65811:JYK66684 KIG65811:KIG66684 KSC65811:KSC66684 LBY65811:LBY66684 LLU65811:LLU66684 LVQ65811:LVQ66684 MFM65811:MFM66684 MPI65811:MPI66684 MZE65811:MZE66684 NJA65811:NJA66684 NSW65811:NSW66684 OCS65811:OCS66684 OMO65811:OMO66684 OWK65811:OWK66684 PGG65811:PGG66684 PQC65811:PQC66684 PZY65811:PZY66684 QJU65811:QJU66684 QTQ65811:QTQ66684 RDM65811:RDM66684 RNI65811:RNI66684 RXE65811:RXE66684 SHA65811:SHA66684 SQW65811:SQW66684 TAS65811:TAS66684 TKO65811:TKO66684 TUK65811:TUK66684 UEG65811:UEG66684 UOC65811:UOC66684 UXY65811:UXY66684 VHU65811:VHU66684 VRQ65811:VRQ66684 WBM65811:WBM66684 WLI65811:WLI66684 WVE65811:WVE66684 M131353:M132226 IS131347:IS132220 SO131347:SO132220 ACK131347:ACK132220 AMG131347:AMG132220 AWC131347:AWC132220 BFY131347:BFY132220 BPU131347:BPU132220 BZQ131347:BZQ132220 CJM131347:CJM132220 CTI131347:CTI132220 DDE131347:DDE132220 DNA131347:DNA132220 DWW131347:DWW132220 EGS131347:EGS132220 EQO131347:EQO132220 FAK131347:FAK132220 FKG131347:FKG132220 FUC131347:FUC132220 GDY131347:GDY132220 GNU131347:GNU132220 GXQ131347:GXQ132220 HHM131347:HHM132220 HRI131347:HRI132220 IBE131347:IBE132220 ILA131347:ILA132220 IUW131347:IUW132220 JES131347:JES132220 JOO131347:JOO132220 JYK131347:JYK132220 KIG131347:KIG132220 KSC131347:KSC132220 LBY131347:LBY132220 LLU131347:LLU132220 LVQ131347:LVQ132220 MFM131347:MFM132220 MPI131347:MPI132220 MZE131347:MZE132220 NJA131347:NJA132220 NSW131347:NSW132220 OCS131347:OCS132220 OMO131347:OMO132220 OWK131347:OWK132220 PGG131347:PGG132220 PQC131347:PQC132220 PZY131347:PZY132220 QJU131347:QJU132220 QTQ131347:QTQ132220 RDM131347:RDM132220 RNI131347:RNI132220 RXE131347:RXE132220 SHA131347:SHA132220 SQW131347:SQW132220 TAS131347:TAS132220 TKO131347:TKO132220 TUK131347:TUK132220 UEG131347:UEG132220 UOC131347:UOC132220 UXY131347:UXY132220 VHU131347:VHU132220 VRQ131347:VRQ132220 WBM131347:WBM132220 WLI131347:WLI132220 WVE131347:WVE132220 M196889:M197762 IS196883:IS197756 SO196883:SO197756 ACK196883:ACK197756 AMG196883:AMG197756 AWC196883:AWC197756 BFY196883:BFY197756 BPU196883:BPU197756 BZQ196883:BZQ197756 CJM196883:CJM197756 CTI196883:CTI197756 DDE196883:DDE197756 DNA196883:DNA197756 DWW196883:DWW197756 EGS196883:EGS197756 EQO196883:EQO197756 FAK196883:FAK197756 FKG196883:FKG197756 FUC196883:FUC197756 GDY196883:GDY197756 GNU196883:GNU197756 GXQ196883:GXQ197756 HHM196883:HHM197756 HRI196883:HRI197756 IBE196883:IBE197756 ILA196883:ILA197756 IUW196883:IUW197756 JES196883:JES197756 JOO196883:JOO197756 JYK196883:JYK197756 KIG196883:KIG197756 KSC196883:KSC197756 LBY196883:LBY197756 LLU196883:LLU197756 LVQ196883:LVQ197756 MFM196883:MFM197756 MPI196883:MPI197756 MZE196883:MZE197756 NJA196883:NJA197756 NSW196883:NSW197756 OCS196883:OCS197756 OMO196883:OMO197756 OWK196883:OWK197756 PGG196883:PGG197756 PQC196883:PQC197756 PZY196883:PZY197756 QJU196883:QJU197756 QTQ196883:QTQ197756 RDM196883:RDM197756 RNI196883:RNI197756 RXE196883:RXE197756 SHA196883:SHA197756 SQW196883:SQW197756 TAS196883:TAS197756 TKO196883:TKO197756 TUK196883:TUK197756 UEG196883:UEG197756 UOC196883:UOC197756 UXY196883:UXY197756 VHU196883:VHU197756 VRQ196883:VRQ197756 WBM196883:WBM197756 WLI196883:WLI197756 WVE196883:WVE197756 M262425:M263298 IS262419:IS263292 SO262419:SO263292 ACK262419:ACK263292 AMG262419:AMG263292 AWC262419:AWC263292 BFY262419:BFY263292 BPU262419:BPU263292 BZQ262419:BZQ263292 CJM262419:CJM263292 CTI262419:CTI263292 DDE262419:DDE263292 DNA262419:DNA263292 DWW262419:DWW263292 EGS262419:EGS263292 EQO262419:EQO263292 FAK262419:FAK263292 FKG262419:FKG263292 FUC262419:FUC263292 GDY262419:GDY263292 GNU262419:GNU263292 GXQ262419:GXQ263292 HHM262419:HHM263292 HRI262419:HRI263292 IBE262419:IBE263292 ILA262419:ILA263292 IUW262419:IUW263292 JES262419:JES263292 JOO262419:JOO263292 JYK262419:JYK263292 KIG262419:KIG263292 KSC262419:KSC263292 LBY262419:LBY263292 LLU262419:LLU263292 LVQ262419:LVQ263292 MFM262419:MFM263292 MPI262419:MPI263292 MZE262419:MZE263292 NJA262419:NJA263292 NSW262419:NSW263292 OCS262419:OCS263292 OMO262419:OMO263292 OWK262419:OWK263292 PGG262419:PGG263292 PQC262419:PQC263292 PZY262419:PZY263292 QJU262419:QJU263292 QTQ262419:QTQ263292 RDM262419:RDM263292 RNI262419:RNI263292 RXE262419:RXE263292 SHA262419:SHA263292 SQW262419:SQW263292 TAS262419:TAS263292 TKO262419:TKO263292 TUK262419:TUK263292 UEG262419:UEG263292 UOC262419:UOC263292 UXY262419:UXY263292 VHU262419:VHU263292 VRQ262419:VRQ263292 WBM262419:WBM263292 WLI262419:WLI263292 WVE262419:WVE263292 M327961:M328834 IS327955:IS328828 SO327955:SO328828 ACK327955:ACK328828 AMG327955:AMG328828 AWC327955:AWC328828 BFY327955:BFY328828 BPU327955:BPU328828 BZQ327955:BZQ328828 CJM327955:CJM328828 CTI327955:CTI328828 DDE327955:DDE328828 DNA327955:DNA328828 DWW327955:DWW328828 EGS327955:EGS328828 EQO327955:EQO328828 FAK327955:FAK328828 FKG327955:FKG328828 FUC327955:FUC328828 GDY327955:GDY328828 GNU327955:GNU328828 GXQ327955:GXQ328828 HHM327955:HHM328828 HRI327955:HRI328828 IBE327955:IBE328828 ILA327955:ILA328828 IUW327955:IUW328828 JES327955:JES328828 JOO327955:JOO328828 JYK327955:JYK328828 KIG327955:KIG328828 KSC327955:KSC328828 LBY327955:LBY328828 LLU327955:LLU328828 LVQ327955:LVQ328828 MFM327955:MFM328828 MPI327955:MPI328828 MZE327955:MZE328828 NJA327955:NJA328828 NSW327955:NSW328828 OCS327955:OCS328828 OMO327955:OMO328828 OWK327955:OWK328828 PGG327955:PGG328828 PQC327955:PQC328828 PZY327955:PZY328828 QJU327955:QJU328828 QTQ327955:QTQ328828 RDM327955:RDM328828 RNI327955:RNI328828 RXE327955:RXE328828 SHA327955:SHA328828 SQW327955:SQW328828 TAS327955:TAS328828 TKO327955:TKO328828 TUK327955:TUK328828 UEG327955:UEG328828 UOC327955:UOC328828 UXY327955:UXY328828 VHU327955:VHU328828 VRQ327955:VRQ328828 WBM327955:WBM328828 WLI327955:WLI328828 WVE327955:WVE328828 M393497:M394370 IS393491:IS394364 SO393491:SO394364 ACK393491:ACK394364 AMG393491:AMG394364 AWC393491:AWC394364 BFY393491:BFY394364 BPU393491:BPU394364 BZQ393491:BZQ394364 CJM393491:CJM394364 CTI393491:CTI394364 DDE393491:DDE394364 DNA393491:DNA394364 DWW393491:DWW394364 EGS393491:EGS394364 EQO393491:EQO394364 FAK393491:FAK394364 FKG393491:FKG394364 FUC393491:FUC394364 GDY393491:GDY394364 GNU393491:GNU394364 GXQ393491:GXQ394364 HHM393491:HHM394364 HRI393491:HRI394364 IBE393491:IBE394364 ILA393491:ILA394364 IUW393491:IUW394364 JES393491:JES394364 JOO393491:JOO394364 JYK393491:JYK394364 KIG393491:KIG394364 KSC393491:KSC394364 LBY393491:LBY394364 LLU393491:LLU394364 LVQ393491:LVQ394364 MFM393491:MFM394364 MPI393491:MPI394364 MZE393491:MZE394364 NJA393491:NJA394364 NSW393491:NSW394364 OCS393491:OCS394364 OMO393491:OMO394364 OWK393491:OWK394364 PGG393491:PGG394364 PQC393491:PQC394364 PZY393491:PZY394364 QJU393491:QJU394364 QTQ393491:QTQ394364 RDM393491:RDM394364 RNI393491:RNI394364 RXE393491:RXE394364 SHA393491:SHA394364 SQW393491:SQW394364 TAS393491:TAS394364 TKO393491:TKO394364 TUK393491:TUK394364 UEG393491:UEG394364 UOC393491:UOC394364 UXY393491:UXY394364 VHU393491:VHU394364 VRQ393491:VRQ394364 WBM393491:WBM394364 WLI393491:WLI394364 WVE393491:WVE394364 M459033:M459906 IS459027:IS459900 SO459027:SO459900 ACK459027:ACK459900 AMG459027:AMG459900 AWC459027:AWC459900 BFY459027:BFY459900 BPU459027:BPU459900 BZQ459027:BZQ459900 CJM459027:CJM459900 CTI459027:CTI459900 DDE459027:DDE459900 DNA459027:DNA459900 DWW459027:DWW459900 EGS459027:EGS459900 EQO459027:EQO459900 FAK459027:FAK459900 FKG459027:FKG459900 FUC459027:FUC459900 GDY459027:GDY459900 GNU459027:GNU459900 GXQ459027:GXQ459900 HHM459027:HHM459900 HRI459027:HRI459900 IBE459027:IBE459900 ILA459027:ILA459900 IUW459027:IUW459900 JES459027:JES459900 JOO459027:JOO459900 JYK459027:JYK459900 KIG459027:KIG459900 KSC459027:KSC459900 LBY459027:LBY459900 LLU459027:LLU459900 LVQ459027:LVQ459900 MFM459027:MFM459900 MPI459027:MPI459900 MZE459027:MZE459900 NJA459027:NJA459900 NSW459027:NSW459900 OCS459027:OCS459900 OMO459027:OMO459900 OWK459027:OWK459900 PGG459027:PGG459900 PQC459027:PQC459900 PZY459027:PZY459900 QJU459027:QJU459900 QTQ459027:QTQ459900 RDM459027:RDM459900 RNI459027:RNI459900 RXE459027:RXE459900 SHA459027:SHA459900 SQW459027:SQW459900 TAS459027:TAS459900 TKO459027:TKO459900 TUK459027:TUK459900 UEG459027:UEG459900 UOC459027:UOC459900 UXY459027:UXY459900 VHU459027:VHU459900 VRQ459027:VRQ459900 WBM459027:WBM459900 WLI459027:WLI459900 WVE459027:WVE459900 M524569:M525442 IS524563:IS525436 SO524563:SO525436 ACK524563:ACK525436 AMG524563:AMG525436 AWC524563:AWC525436 BFY524563:BFY525436 BPU524563:BPU525436 BZQ524563:BZQ525436 CJM524563:CJM525436 CTI524563:CTI525436 DDE524563:DDE525436 DNA524563:DNA525436 DWW524563:DWW525436 EGS524563:EGS525436 EQO524563:EQO525436 FAK524563:FAK525436 FKG524563:FKG525436 FUC524563:FUC525436 GDY524563:GDY525436 GNU524563:GNU525436 GXQ524563:GXQ525436 HHM524563:HHM525436 HRI524563:HRI525436 IBE524563:IBE525436 ILA524563:ILA525436 IUW524563:IUW525436 JES524563:JES525436 JOO524563:JOO525436 JYK524563:JYK525436 KIG524563:KIG525436 KSC524563:KSC525436 LBY524563:LBY525436 LLU524563:LLU525436 LVQ524563:LVQ525436 MFM524563:MFM525436 MPI524563:MPI525436 MZE524563:MZE525436 NJA524563:NJA525436 NSW524563:NSW525436 OCS524563:OCS525436 OMO524563:OMO525436 OWK524563:OWK525436 PGG524563:PGG525436 PQC524563:PQC525436 PZY524563:PZY525436 QJU524563:QJU525436 QTQ524563:QTQ525436 RDM524563:RDM525436 RNI524563:RNI525436 RXE524563:RXE525436 SHA524563:SHA525436 SQW524563:SQW525436 TAS524563:TAS525436 TKO524563:TKO525436 TUK524563:TUK525436 UEG524563:UEG525436 UOC524563:UOC525436 UXY524563:UXY525436 VHU524563:VHU525436 VRQ524563:VRQ525436 WBM524563:WBM525436 WLI524563:WLI525436 WVE524563:WVE525436 M590105:M590978 IS590099:IS590972 SO590099:SO590972 ACK590099:ACK590972 AMG590099:AMG590972 AWC590099:AWC590972 BFY590099:BFY590972 BPU590099:BPU590972 BZQ590099:BZQ590972 CJM590099:CJM590972 CTI590099:CTI590972 DDE590099:DDE590972 DNA590099:DNA590972 DWW590099:DWW590972 EGS590099:EGS590972 EQO590099:EQO590972 FAK590099:FAK590972 FKG590099:FKG590972 FUC590099:FUC590972 GDY590099:GDY590972 GNU590099:GNU590972 GXQ590099:GXQ590972 HHM590099:HHM590972 HRI590099:HRI590972 IBE590099:IBE590972 ILA590099:ILA590972 IUW590099:IUW590972 JES590099:JES590972 JOO590099:JOO590972 JYK590099:JYK590972 KIG590099:KIG590972 KSC590099:KSC590972 LBY590099:LBY590972 LLU590099:LLU590972 LVQ590099:LVQ590972 MFM590099:MFM590972 MPI590099:MPI590972 MZE590099:MZE590972 NJA590099:NJA590972 NSW590099:NSW590972 OCS590099:OCS590972 OMO590099:OMO590972 OWK590099:OWK590972 PGG590099:PGG590972 PQC590099:PQC590972 PZY590099:PZY590972 QJU590099:QJU590972 QTQ590099:QTQ590972 RDM590099:RDM590972 RNI590099:RNI590972 RXE590099:RXE590972 SHA590099:SHA590972 SQW590099:SQW590972 TAS590099:TAS590972 TKO590099:TKO590972 TUK590099:TUK590972 UEG590099:UEG590972 UOC590099:UOC590972 UXY590099:UXY590972 VHU590099:VHU590972 VRQ590099:VRQ590972 WBM590099:WBM590972 WLI590099:WLI590972 WVE590099:WVE590972 M655641:M656514 IS655635:IS656508 SO655635:SO656508 ACK655635:ACK656508 AMG655635:AMG656508 AWC655635:AWC656508 BFY655635:BFY656508 BPU655635:BPU656508 BZQ655635:BZQ656508 CJM655635:CJM656508 CTI655635:CTI656508 DDE655635:DDE656508 DNA655635:DNA656508 DWW655635:DWW656508 EGS655635:EGS656508 EQO655635:EQO656508 FAK655635:FAK656508 FKG655635:FKG656508 FUC655635:FUC656508 GDY655635:GDY656508 GNU655635:GNU656508 GXQ655635:GXQ656508 HHM655635:HHM656508 HRI655635:HRI656508 IBE655635:IBE656508 ILA655635:ILA656508 IUW655635:IUW656508 JES655635:JES656508 JOO655635:JOO656508 JYK655635:JYK656508 KIG655635:KIG656508 KSC655635:KSC656508 LBY655635:LBY656508 LLU655635:LLU656508 LVQ655635:LVQ656508 MFM655635:MFM656508 MPI655635:MPI656508 MZE655635:MZE656508 NJA655635:NJA656508 NSW655635:NSW656508 OCS655635:OCS656508 OMO655635:OMO656508 OWK655635:OWK656508 PGG655635:PGG656508 PQC655635:PQC656508 PZY655635:PZY656508 QJU655635:QJU656508 QTQ655635:QTQ656508 RDM655635:RDM656508 RNI655635:RNI656508 RXE655635:RXE656508 SHA655635:SHA656508 SQW655635:SQW656508 TAS655635:TAS656508 TKO655635:TKO656508 TUK655635:TUK656508 UEG655635:UEG656508 UOC655635:UOC656508 UXY655635:UXY656508 VHU655635:VHU656508 VRQ655635:VRQ656508 WBM655635:WBM656508 WLI655635:WLI656508 WVE655635:WVE656508 M721177:M722050 IS721171:IS722044 SO721171:SO722044 ACK721171:ACK722044 AMG721171:AMG722044 AWC721171:AWC722044 BFY721171:BFY722044 BPU721171:BPU722044 BZQ721171:BZQ722044 CJM721171:CJM722044 CTI721171:CTI722044 DDE721171:DDE722044 DNA721171:DNA722044 DWW721171:DWW722044 EGS721171:EGS722044 EQO721171:EQO722044 FAK721171:FAK722044 FKG721171:FKG722044 FUC721171:FUC722044 GDY721171:GDY722044 GNU721171:GNU722044 GXQ721171:GXQ722044 HHM721171:HHM722044 HRI721171:HRI722044 IBE721171:IBE722044 ILA721171:ILA722044 IUW721171:IUW722044 JES721171:JES722044 JOO721171:JOO722044 JYK721171:JYK722044 KIG721171:KIG722044 KSC721171:KSC722044 LBY721171:LBY722044 LLU721171:LLU722044 LVQ721171:LVQ722044 MFM721171:MFM722044 MPI721171:MPI722044 MZE721171:MZE722044 NJA721171:NJA722044 NSW721171:NSW722044 OCS721171:OCS722044 OMO721171:OMO722044 OWK721171:OWK722044 PGG721171:PGG722044 PQC721171:PQC722044 PZY721171:PZY722044 QJU721171:QJU722044 QTQ721171:QTQ722044 RDM721171:RDM722044 RNI721171:RNI722044 RXE721171:RXE722044 SHA721171:SHA722044 SQW721171:SQW722044 TAS721171:TAS722044 TKO721171:TKO722044 TUK721171:TUK722044 UEG721171:UEG722044 UOC721171:UOC722044 UXY721171:UXY722044 VHU721171:VHU722044 VRQ721171:VRQ722044 WBM721171:WBM722044 WLI721171:WLI722044 WVE721171:WVE722044 M786713:M787586 IS786707:IS787580 SO786707:SO787580 ACK786707:ACK787580 AMG786707:AMG787580 AWC786707:AWC787580 BFY786707:BFY787580 BPU786707:BPU787580 BZQ786707:BZQ787580 CJM786707:CJM787580 CTI786707:CTI787580 DDE786707:DDE787580 DNA786707:DNA787580 DWW786707:DWW787580 EGS786707:EGS787580 EQO786707:EQO787580 FAK786707:FAK787580 FKG786707:FKG787580 FUC786707:FUC787580 GDY786707:GDY787580 GNU786707:GNU787580 GXQ786707:GXQ787580 HHM786707:HHM787580 HRI786707:HRI787580 IBE786707:IBE787580 ILA786707:ILA787580 IUW786707:IUW787580 JES786707:JES787580 JOO786707:JOO787580 JYK786707:JYK787580 KIG786707:KIG787580 KSC786707:KSC787580 LBY786707:LBY787580 LLU786707:LLU787580 LVQ786707:LVQ787580 MFM786707:MFM787580 MPI786707:MPI787580 MZE786707:MZE787580 NJA786707:NJA787580 NSW786707:NSW787580 OCS786707:OCS787580 OMO786707:OMO787580 OWK786707:OWK787580 PGG786707:PGG787580 PQC786707:PQC787580 PZY786707:PZY787580 QJU786707:QJU787580 QTQ786707:QTQ787580 RDM786707:RDM787580 RNI786707:RNI787580 RXE786707:RXE787580 SHA786707:SHA787580 SQW786707:SQW787580 TAS786707:TAS787580 TKO786707:TKO787580 TUK786707:TUK787580 UEG786707:UEG787580 UOC786707:UOC787580 UXY786707:UXY787580 VHU786707:VHU787580 VRQ786707:VRQ787580 WBM786707:WBM787580 WLI786707:WLI787580 WVE786707:WVE787580 M852249:M853122 IS852243:IS853116 SO852243:SO853116 ACK852243:ACK853116 AMG852243:AMG853116 AWC852243:AWC853116 BFY852243:BFY853116 BPU852243:BPU853116 BZQ852243:BZQ853116 CJM852243:CJM853116 CTI852243:CTI853116 DDE852243:DDE853116 DNA852243:DNA853116 DWW852243:DWW853116 EGS852243:EGS853116 EQO852243:EQO853116 FAK852243:FAK853116 FKG852243:FKG853116 FUC852243:FUC853116 GDY852243:GDY853116 GNU852243:GNU853116 GXQ852243:GXQ853116 HHM852243:HHM853116 HRI852243:HRI853116 IBE852243:IBE853116 ILA852243:ILA853116 IUW852243:IUW853116 JES852243:JES853116 JOO852243:JOO853116 JYK852243:JYK853116 KIG852243:KIG853116 KSC852243:KSC853116 LBY852243:LBY853116 LLU852243:LLU853116 LVQ852243:LVQ853116 MFM852243:MFM853116 MPI852243:MPI853116 MZE852243:MZE853116 NJA852243:NJA853116 NSW852243:NSW853116 OCS852243:OCS853116 OMO852243:OMO853116 OWK852243:OWK853116 PGG852243:PGG853116 PQC852243:PQC853116 PZY852243:PZY853116 QJU852243:QJU853116 QTQ852243:QTQ853116 RDM852243:RDM853116 RNI852243:RNI853116 RXE852243:RXE853116 SHA852243:SHA853116 SQW852243:SQW853116 TAS852243:TAS853116 TKO852243:TKO853116 TUK852243:TUK853116 UEG852243:UEG853116 UOC852243:UOC853116 UXY852243:UXY853116 VHU852243:VHU853116 VRQ852243:VRQ853116 WBM852243:WBM853116 WLI852243:WLI853116 WVE852243:WVE853116 M917785:M918658 IS917779:IS918652 SO917779:SO918652 ACK917779:ACK918652 AMG917779:AMG918652 AWC917779:AWC918652 BFY917779:BFY918652 BPU917779:BPU918652 BZQ917779:BZQ918652 CJM917779:CJM918652 CTI917779:CTI918652 DDE917779:DDE918652 DNA917779:DNA918652 DWW917779:DWW918652 EGS917779:EGS918652 EQO917779:EQO918652 FAK917779:FAK918652 FKG917779:FKG918652 FUC917779:FUC918652 GDY917779:GDY918652 GNU917779:GNU918652 GXQ917779:GXQ918652 HHM917779:HHM918652 HRI917779:HRI918652 IBE917779:IBE918652 ILA917779:ILA918652 IUW917779:IUW918652 JES917779:JES918652 JOO917779:JOO918652 JYK917779:JYK918652 KIG917779:KIG918652 KSC917779:KSC918652 LBY917779:LBY918652 LLU917779:LLU918652 LVQ917779:LVQ918652 MFM917779:MFM918652 MPI917779:MPI918652 MZE917779:MZE918652 NJA917779:NJA918652 NSW917779:NSW918652 OCS917779:OCS918652 OMO917779:OMO918652 OWK917779:OWK918652 PGG917779:PGG918652 PQC917779:PQC918652 PZY917779:PZY918652 QJU917779:QJU918652 QTQ917779:QTQ918652 RDM917779:RDM918652 RNI917779:RNI918652 RXE917779:RXE918652 SHA917779:SHA918652 SQW917779:SQW918652 TAS917779:TAS918652 TKO917779:TKO918652 TUK917779:TUK918652 UEG917779:UEG918652 UOC917779:UOC918652 UXY917779:UXY918652 VHU917779:VHU918652 VRQ917779:VRQ918652 WBM917779:WBM918652 WLI917779:WLI918652 WVE917779:WVE918652 M983321:M984194 IS983315:IS984188 SO983315:SO984188 ACK983315:ACK984188 AMG983315:AMG984188 AWC983315:AWC984188 BFY983315:BFY984188 BPU983315:BPU984188 BZQ983315:BZQ984188 CJM983315:CJM984188 CTI983315:CTI984188 DDE983315:DDE984188 DNA983315:DNA984188 DWW983315:DWW984188 EGS983315:EGS984188 EQO983315:EQO984188 FAK983315:FAK984188 FKG983315:FKG984188 FUC983315:FUC984188 GDY983315:GDY984188 GNU983315:GNU984188 GXQ983315:GXQ984188 HHM983315:HHM984188 HRI983315:HRI984188 IBE983315:IBE984188 ILA983315:ILA984188 IUW983315:IUW984188 JES983315:JES984188 JOO983315:JOO984188 JYK983315:JYK984188 KIG983315:KIG984188 KSC983315:KSC984188 LBY983315:LBY984188 LLU983315:LLU984188 LVQ983315:LVQ984188 MFM983315:MFM984188 MPI983315:MPI984188 MZE983315:MZE984188 NJA983315:NJA984188 NSW983315:NSW984188 OCS983315:OCS984188 OMO983315:OMO984188 OWK983315:OWK984188 PGG983315:PGG984188 PQC983315:PQC984188 PZY983315:PZY984188 QJU983315:QJU984188 QTQ983315:QTQ984188 RDM983315:RDM984188 RNI983315:RNI984188 RXE983315:RXE984188 SHA983315:SHA984188 SQW983315:SQW984188 TAS983315:TAS984188 TKO983315:TKO984188 TUK983315:TUK984188 UEG983315:UEG984188 UOC983315:UOC984188 UXY983315:UXY984188 VHU983315:VHU984188 VRQ983315:VRQ984188 WBM983315:WBM984188 WLI983315:WLI984188 HM338 Q24 AWG24 BGC24 BPY24 BZU24 CJQ24 CTM24 DDI24 DNE24 DXA24 EGW24 EQS24 FAO24 FKK24 FUG24 GEC24 GNY24 GXU24 HHQ24 HRM24 IBI24 ILE24 IVA24 JEW24 JOS24 JYO24 KIK24 KSG24 LCC24 LLY24 LVU24 MFQ24 MPM24 MZI24 NJE24 NTA24 OCW24 OMS24 OWO24 PGK24 PQG24 QAC24 QJY24 QTU24 RDQ24 RNM24 RXI24 SHE24 SRA24 TAW24 TKS24 TUO24 UEK24 UOG24 UYC24 VHY24 VRU24 WBQ24 WLM24 WVI24 SO24 IW24 IS24 WVE24 WLI24 WBM24 VRQ24 VHU24 UXY24 UOC24 UEG24 TUK24 TKO24 TAS24 SQW24 SHA24 RXE24 RNI24 RDM24 QTQ24 QJU24 PZY24 PQC24 PGG24 OWK24 OMO24 OCS24 NSW24 NJA24 MZE24 MPI24 MFM24 LVQ24 LLU24 LBY24 KSC24 KIG24 JYK24 JOO24 JES24 IUW24 ILA24 IBE24 HRI24 HHM24 GXQ24 GNU24 GDY24 FUC24 FKG24 FAK24 EQO24 EGS24 DWW24 DNA24 DDE24 CTI24 CJM24 BZQ24 BPU24 BFY24 AWC24 AMG24 ACK24 SS24 ACO24 AMK24 M24 BGC163 BPY163 BZU163 CJQ163 CTM163 DDI163 DNE163 DXA163 EGW163 EQS163 FAO163 FKK163 FUG163 GEC163 GNY163 GXU163 HHQ163 HRM163 IBI163 ILE163 IVA163 JEW163 JOS163 JYO163 KIK163 KSG163 LCC163 LLY163 LVU163 MFQ163 MPM163 MZI163 NJE163 NTA163 OCW163 OMS163 OWO163 PGK163 PQG163 QAC163 QJY163 QTU163 RDQ163 RNM163 RXI163 SHE163 SRA163 TAW163 TKS163 TUO163 UEK163 UOG163 UYC163 VHY163 VRU163 WBQ163 WLM163 WVI163 SO163 IW163 IS163 WVE163 WLI163 WBM163 VRQ163 VHU163 UXY163 UOC163 UEG163 TUK163 TKO163 TAS163 SQW163 SHA163 RXE163 RNI163 RDM163 QTQ163 QJU163 PZY163 PQC163 PGG163 OWK163 OMO163 OCS163 NSW163 NJA163 MZE163 MPI163 MFM163 LVQ163 LLU163 LBY163 KSC163 KIG163 JYK163 JOO163 JES163 IUW163 ILA163 IBE163 HRI163 HHM163 GXQ163 GNU163 GDY163 FUC163 FKG163 FAK163 EQO163 EGS163 DWW163 DNA163 DDE163 CTI163 CJM163 BZQ163 BPU163 BFY163 AWC163 AMG163 ACK163 SS163 ACO163 J162 N162 AMK163 AWD162 AMH162 ACL162 SP162 ACH162 AMD162 AVZ162 BFV162 BPR162 BZN162 CJJ162 CTF162 DDB162 DMX162 DWT162 EGP162 EQL162 FAH162 FKD162 FTZ162 GDV162 GNR162 GXN162 HHJ162 HRF162 IBB162 IKX162 IUT162 JEP162 JOL162 JYH162 KID162 KRZ162 LBV162 LLR162 LVN162 MFJ162 MPF162 MZB162 NIX162 NST162 OCP162 OML162 OWH162 PGD162 PPZ162 PZV162 QJR162 QTN162 RDJ162 RNF162 RXB162 SGX162 SQT162 TAP162 TKL162 TUH162 UED162 UNZ162 UXV162 VHR162 VRN162 WBJ162 WLF162 WVB162 IP162 IT162 SL162 WVF162 WLJ162 WBN162 VRR162 VHV162 UXZ162 UOD162 UEH162 TUL162 TKP162 TAT162 SQX162 SHB162 RXF162 RNJ162 RDN162 QTR162 QJV162 PZZ162 PQD162 PGH162 OWL162 OMP162 OCT162 NSX162 NJB162 MZF162 MPJ162 MFN162 LVR162 LLV162 LBZ162 KSD162 KIH162 JYL162 JOP162 JET162 IUX162 ILB162 IBF162 HRJ162 HHN162 GXR162 GNV162 GDZ162 FUD162 FKH162 FAL162 EQP162 EGT162 DWX162 DNB162 DDF162 CTJ162 CJN162 BZR162 BPV162 BFZ162 AWG163 M163:M169 Q175 M175 Q261:Q263 M261:M263 M313:M316 WTY283 WSO284 SI278 ACE278 AMA278 AVW278 BFS278 BPO278 BZK278 CJG278 CTC278 DCY278 DMU278 DWQ278 EGM278 EQI278 FAE278 FKA278 FTW278 GDS278 GNO278 GXK278 HHG278 HRC278 IAY278 IKU278 IUQ278 JEM278 JOI278 JYE278 KIA278 KRW278 LBS278 LLO278 LVK278 MFG278 MPC278 MYY278 NIU278 NSQ278 OCM278 OMI278 OWE278 PGA278 PPW278 PZS278 QJO278 QTK278 RDG278 RNC278 RWY278 SGU278 SQQ278 TAM278 TKI278 TUE278 UEA278 UNW278 UXS278 VHO278 VRK278 WBG278 WLC278 WUY278 IM278 WVC278 WLG278 WBK278 VRO278 VHS278 UXW278 UOA278 UEE278 TUI278 TKM278 TAQ278 SQU278 SGY278 RXC278 RNG278 RDK278 QTO278 QJS278 PZW278 PQA278 PGE278 OWI278 OMM278 OCQ278 NSU278 NIY278 MZC278 MPG278 MFK278 LVO278 LLS278 LBW278 KSA278 KIE278 JYI278 JOM278 JEQ278 IUU278 IKY278 IBC278 HRG278 HHK278 GXO278 GNS278 GDW278 FUA278 FKE278 FAI278 EQM278 EGQ278 DWU278 DMY278 DDC278 CTG278 CJK278 BZO278 BPS278 BFW278 AWA278 AME278 ACI278 SM278 IQ278 IX269:IX270 WBO358:WBO359 VRS358:VRS359 VHW358:VHW359 UYA358:UYA359 UOE358:UOE359 UEI358:UEI359 TUM358:TUM359 TKQ358:TKQ359 TAU358:TAU359 SQY358:SQY359 SHC358:SHC359 RXG358:RXG359 RNK358:RNK359 RDO358:RDO359 QTS358:QTS359 QJW358:QJW359 QAA358:QAA359 PQE358:PQE359 PGI358:PGI359 OWM358:OWM359 OMQ358:OMQ359 OCU358:OCU359 NSY358:NSY359 NJC358:NJC359 MZG358:MZG359 MPK358:MPK359 MFO358:MFO359 LVS358:LVS359 LLW358:LLW359 LCA358:LCA359 KSE358:KSE359 KII358:KII359 JYM358:JYM359 JOQ358:JOQ359 JEU358:JEU359 IUY358:IUY359 ILC358:ILC359 IBG358:IBG359 HRK358:HRK359 HHO358:HHO359 GXS358:GXS359 GNW358:GNW359 GEA358:GEA359 FUE358:FUE359 FKI358:FKI359 FAM358:FAM359 EQQ358:EQQ359 EGU358:EGU359 DWY358:DWY359 DNC358:DNC359 DDG358:DDG359 CTK358:CTK359 CJO358:CJO359 BZS358:BZS359 BPW358:BPW359 BGA358:BGA359 AWE358:AWE359 AMI358:AMI359 ACM358:ACM359 SQ358:SQ359 IU358:IU359 WVG358:WVG359 ACQ358:ACQ359 AMM358:AMM359 AWI358:AWI359 BGE358:BGE359 BQA358:BQA359 BZW358:BZW359 CJS358:CJS359 CTO358:CTO359 DDK358:DDK359 DNG358:DNG359 DXC358:DXC359 EGY358:EGY359 EQU358:EQU359 FAQ358:FAQ359 FKM358:FKM359 FUI358:FUI359 GEE358:GEE359 GOA358:GOA359 GXW358:GXW359 HHS358:HHS359 HRO358:HRO359 IBK358:IBK359 ILG358:ILG359 IVC358:IVC359 JEY358:JEY359 JOU358:JOU359 JYQ358:JYQ359 KIM358:KIM359 KSI358:KSI359 LCE358:LCE359 LMA358:LMA359 LVW358:LVW359 MFS358:MFS359 MPO358:MPO359 MZK358:MZK359 NJG358:NJG359 NTC358:NTC359 OCY358:OCY359 OMU358:OMU359 OWQ358:OWQ359 PGM358:PGM359 PQI358:PQI359 QAE358:QAE359 QKA358:QKA359 QTW358:QTW359 RDS358:RDS359 RNO358:RNO359 RXK358:RXK359 SHG358:SHG359 SRC358:SRC359 TAY358:TAY359 TKU358:TKU359 TUQ358:TUQ359 UEM358:UEM359 UOI358:UOI359 UYE358:UYE359 VIA358:VIA359 VRW358:VRW359 WBS358:WBS359 WLO358:WLO359 WVK358:WVK359 IY358:IY359 SU358:SU359 WLK358:WLK359 R358:R359 WVN269:WVN270 WVJ269:WVJ270 WLR269:WLR270 WLN269:WLN270 WBV269:WBV270 WBR269:WBR270 VRZ269:VRZ270 VRV269:VRV270 VID269:VID270 VHZ269:VHZ270 UYH269:UYH270 UYD269:UYD270 UOL269:UOL270 UOH269:UOH270 UEP269:UEP270 UEL269:UEL270 TUT269:TUT270 TUP269:TUP270 TKX269:TKX270 TKT269:TKT270 TBB269:TBB270 TAX269:TAX270 SRF269:SRF270 SRB269:SRB270 SHJ269:SHJ270 SHF269:SHF270 RXN269:RXN270 RXJ269:RXJ270 RNR269:RNR270 RNN269:RNN270 RDV269:RDV270 RDR269:RDR270 QTZ269:QTZ270 QTV269:QTV270 QKD269:QKD270 QJZ269:QJZ270 QAH269:QAH270 QAD269:QAD270 PQL269:PQL270 PQH269:PQH270 PGP269:PGP270 PGL269:PGL270 OWT269:OWT270 OWP269:OWP270 OMX269:OMX270 OMT269:OMT270 ODB269:ODB270 OCX269:OCX270 NTF269:NTF270 NTB269:NTB270 NJJ269:NJJ270 NJF269:NJF270 MZN269:MZN270 MZJ269:MZJ270 MPR269:MPR270 MPN269:MPN270 MFV269:MFV270 MFR269:MFR270 LVZ269:LVZ270 LVV269:LVV270 LMD269:LMD270 LLZ269:LLZ270 LCH269:LCH270 LCD269:LCD270 KSL269:KSL270 KSH269:KSH270 KIP269:KIP270 KIL269:KIL270 JYT269:JYT270 JYP269:JYP270 JOX269:JOX270 JOT269:JOT270 JFB269:JFB270 JEX269:JEX270 IVF269:IVF270 IVB269:IVB270 ILJ269:ILJ270 ILF269:ILF270 IBN269:IBN270 IBJ269:IBJ270 HRR269:HRR270 HRN269:HRN270 HHV269:HHV270 HHR269:HHR270 GXZ269:GXZ270 GXV269:GXV270 GOD269:GOD270 GNZ269:GNZ270 GEH269:GEH270 GED269:GED270 FUL269:FUL270 FUH269:FUH270 FKP269:FKP270 FKL269:FKL270 FAT269:FAT270 FAP269:FAP270 EQX269:EQX270 EQT269:EQT270 EHB269:EHB270 EGX269:EGX270 DXF269:DXF270 DXB269:DXB270 DNJ269:DNJ270 DNF269:DNF270 DDN269:DDN270 DDJ269:DDJ270 CTR269:CTR270 CTN269:CTN270 CJV269:CJV270 CJR269:CJR270 BZZ269:BZZ270 BZV269:BZV270 BQD269:BQD270 BPZ269:BPZ270 BGH269:BGH270 BGD269:BGD270 AWL269:AWL270 AWH269:AWH270 AMP269:AMP270 AML269:AML270 ACT269:ACT270 ACP269:ACP270 SX269:SX270 ST269:ST270 JB269:JB270 WSL297 WKG283 WKC283 WAK283 WAG283 VQO283 VQK283 VGS283 VGO283 UWW283 UWS283 UNA283 UMW283 UDE283 UDA283 TTI283 TTE283 TJM283 TJI283 SZQ283 SZM283 SPU283 SPQ283 SFY283 SFU283 RWC283 RVY283 RMG283 RMC283 RCK283 RCG283 QSO283 QSK283 QIS283 QIO283 PYW283 PYS283 PPA283 POW283 PFE283 PFA283 OVI283 OVE283 OLM283 OLI283 OBQ283 OBM283 NRU283 NRQ283 NHY283 NHU283 MYC283 MXY283 MOG283 MOC283 MEK283 MEG283 LUO283 LUK283 LKS283 LKO283 LAW283 LAS283 KRA283 KQW283 KHE283 KHA283 JXI283 JXE283 JNM283 JNI283 JDQ283 JDM283 ITU283 ITQ283 IJY283 IJU283 IAC283 HZY283 HQG283 HQC283 HGK283 HGG283 GWO283 GWK283 GMS283 GMO283 GCW283 GCS283 FTA283 FSW283 FJE283 FJA283 EZI283 EZE283 EPM283 EPI283 EFQ283 EFM283 DVU283 DVQ283 DLY283 DLU283 DCC283 DBY283 CSG283 CSC283 CIK283 CIG283 BYO283 BYK283 BOS283 BOO283 BEW283 BES283 AVA283 AUW283 ALE283 ALA283 ABI283 ABE283 RM283 RI283 HQ283 HM283 Q279:Q282 WUC283 M233:M235 WSK284 WIS284 WIO284 VYW284 VYS284 VPA284 VOW284 VFE284 VFA284 UVI284 UVE284 ULM284 ULI284 UBQ284 UBM284 TRU284 TRQ284 THY284 THU284 SYC284 SXY284 SOG284 SOC284 SEK284 SEG284 RUO284 RUK284 RKS284 RKO284 RAW284 RAS284 QRA284 QQW284 QHE284 QHA284 PXI284 PXE284 PNM284 PNI284 PDQ284 PDM284 OTU284 OTQ284 OJY284 OJU284 OAC284 NZY284 NQG284 NQC284 NGK284 NGG284 MWO284 MWK284 MMS284 MMO284 MCW284 MCS284 LTA284 LSW284 LJE284 LJA284 KZI284 KZE284 KPM284 KPI284 KFQ284 KFM284 JVU284 JVQ284 JLY284 JLU284 JCC284 JBY284 ISG284 ISC284 IIK284 IIG284 HYO284 HYK284 HOS284 HOO284 HEW284 HES284 GVA284 GUW284 GLE284 GLA284 GBI284 GBE284 FRM284 FRI284 FHQ284 FHM284 EXU284 EXQ284 ENY284 ENU284 EEC284 EDY284 DUG284 DUC284 DKK284 DKG284 DAO284 DAK284 CQS284 CQO284 CGW284 CGS284 BXA284 BWW284 BNE284 BNA284 BDI284 BDE284 ATM284 ATI284 AJQ284 AJM284 ZU284 ZQ284 PY284 PU284 GC284 FY284 M275:M277 WSH297 WIP297 WIL297 VYT297 VYP297 VOX297 VOT297 VFB297 VEX297 UVF297 UVB297 ULJ297 ULF297 UBN297 UBJ297 TRR297 TRN297 THV297 THR297 SXZ297 SXV297 SOD297 SNZ297 SEH297 SED297 RUL297 RUH297 RKP297 RKL297 RAT297 RAP297 QQX297 QQT297 QHB297 QGX297 PXF297 PXB297 PNJ297 PNF297 PDN297 PDJ297 OTR297 OTN297 OJV297 OJR297 NZZ297 NZV297 NQD297 NPZ297 NGH297 NGD297 MWL297 MWH297 MMP297 MML297 MCT297 MCP297 LSX297 LST297 LJB297 LIX297 KZF297 KZB297 KPJ297 KPF297 KFN297 KFJ297 JVR297 JVN297 JLV297 JLR297 JBZ297 JBV297 ISD297 IRZ297 IIH297 IID297 HYL297 HYH297 HOP297 HOL297 HET297 HEP297 GUX297 GUT297 GLB297 GKX297 GBF297 GBB297 FRJ297 FRF297 FHN297 FHJ297 EXR297 EXN297 ENV297 ENR297 EDZ297 EDV297 DUD297 DTZ297 DKH297 DKD297 DAL297 DAH297 CQP297 CQL297 CGT297 CGP297 BWX297 BWT297 BNB297 BMX297 BDF297 BDB297 ATJ297 ATF297 AJN297 AJJ297 ZR297 ZN297 PV297 PR297 FZ297 FV297 M279:M282 Q335 M284:M299 Q163:Q169 Q205 WVY205 M205:N205 JI205:JJ205 TE205:TF205 ADA205:ADB205 AMW205:AMX205 AWS205:AWT205 BGO205:BGP205 BQK205:BQL205 CAG205:CAH205 CKC205:CKD205 CTY205:CTZ205 DDU205:DDV205 DNQ205:DNR205 DXM205:DXN205 EHI205:EHJ205 ERE205:ERF205 FBA205:FBB205 FKW205:FKX205 FUS205:FUT205 GEO205:GEP205 GOK205:GOL205 GYG205:GYH205 HIC205:HID205 HRY205:HRZ205 IBU205:IBV205 ILQ205:ILR205 IVM205:IVN205 JFI205:JFJ205 JPE205:JPF205 JZA205:JZB205 KIW205:KIX205 KSS205:KST205 LCO205:LCP205 LMK205:LML205 LWG205:LWH205 MGC205:MGD205 MPY205:MPZ205 MZU205:MZV205 NJQ205:NJR205 NTM205:NTN205 ODI205:ODJ205 ONE205:ONF205 OXA205:OXB205 PGW205:PGX205 PQS205:PQT205 QAO205:QAP205 QKK205:QKL205 QUG205:QUH205 REC205:RED205 RNY205:RNZ205 RXU205:RXV205 SHQ205:SHR205 SRM205:SRN205 TBI205:TBJ205 TLE205:TLF205 TVA205:TVB205 UEW205:UEX205 UOS205:UOT205 UYO205:UYP205 VIK205:VIL205 VSG205:VSH205 WCC205:WCD205 WLY205:WLZ205 WVU205:WVV205 JM205 TI205 ADE205 ANA205 AWW205 BGS205 BQO205 CAK205 CKG205 CUC205 DDY205 DNU205 DXQ205 EHM205 ERI205 FBE205 FLA205 FUW205 GES205 GOO205 GYK205 HIG205 HSC205 IBY205 ILU205 IVQ205 JFM205 JPI205 JZE205 KJA205 KSW205 LCS205 LMO205 LWK205 MGG205 MQC205 MZY205 NJU205 NTQ205 ODM205 ONI205 OXE205 PHA205 PQW205 QAS205 QKO205 QUK205 REG205 ROC205 RXY205 SHU205 SRQ205 TBM205 TLI205 TVE205 UFA205 UOW205 UYS205 VIO205 VSK205 WCG205 J336 M319:M320 WTY321:WTY322 WKG321:WKG322 WKC321:WKC322 WAK321:WAK322 WAG321:WAG322 VQO321:VQO322 VQK321:VQK322 VGS321:VGS322 VGO321:VGO322 UWW321:UWW322 UWS321:UWS322 UNA321:UNA322 UMW321:UMW322 UDE321:UDE322 UDA321:UDA322 TTI321:TTI322 TTE321:TTE322 TJM321:TJM322 TJI321:TJI322 SZQ321:SZQ322 SZM321:SZM322 SPU321:SPU322 SPQ321:SPQ322 SFY321:SFY322 SFU321:SFU322 RWC321:RWC322 RVY321:RVY322 RMG321:RMG322 RMC321:RMC322 RCK321:RCK322 RCG321:RCG322 QSO321:QSO322 QSK321:QSK322 QIS321:QIS322 QIO321:QIO322 PYW321:PYW322 PYS321:PYS322 PPA321:PPA322 POW321:POW322 PFE321:PFE322 PFA321:PFA322 OVI321:OVI322 OVE321:OVE322 OLM321:OLM322 OLI321:OLI322 OBQ321:OBQ322 OBM321:OBM322 NRU321:NRU322 NRQ321:NRQ322 NHY321:NHY322 NHU321:NHU322 MYC321:MYC322 MXY321:MXY322 MOG321:MOG322 MOC321:MOC322 MEK321:MEK322 MEG321:MEG322 LUO321:LUO322 LUK321:LUK322 LKS321:LKS322 LKO321:LKO322 LAW321:LAW322 LAS321:LAS322 KRA321:KRA322 KQW321:KQW322 KHE321:KHE322 KHA321:KHA322 JXI321:JXI322 JXE321:JXE322 JNM321:JNM322 JNI321:JNI322 JDQ321:JDQ322 JDM321:JDM322 ITU321:ITU322 ITQ321:ITQ322 IJY321:IJY322 IJU321:IJU322 IAC321:IAC322 HZY321:HZY322 HQG321:HQG322 HQC321:HQC322 HGK321:HGK322 HGG321:HGG322 GWO321:GWO322 GWK321:GWK322 GMS321:GMS322 GMO321:GMO322 GCW321:GCW322 GCS321:GCS322 FTA321:FTA322 FSW321:FSW322 FJE321:FJE322 FJA321:FJA322 EZI321:EZI322 EZE321:EZE322 EPM321:EPM322 EPI321:EPI322 EFQ321:EFQ322 EFM321:EFM322 DVU321:DVU322 DVQ321:DVQ322 DLY321:DLY322 DLU321:DLU322 DCC321:DCC322 DBY321:DBY322 CSG321:CSG322 CSC321:CSC322 CIK321:CIK322 CIG321:CIG322 BYO321:BYO322 BYK321:BYK322 BOS321:BOS322 BOO321:BOO322 BEW321:BEW322 BES321:BES322 AVA321:AVA322 AUW321:AUW322 ALE321:ALE322 ALA321:ALA322 ABI321:ABI322 ABE321:ABE322 RM321:RM322 RI321:RI322 HQ321:HQ322 HM321:HM322 WUC338 WMC205 WUC321:WUC322 K337 WTY338 WKG338 WKC338 WAK338 WAG338 VQO338 VQK338 VGS338 VGO338 UWW338 UWS338 UNA338 UMW338 UDE338 UDA338 TTI338 TTE338 TJM338 TJI338 SZQ338 SZM338 SPU338 SPQ338 SFY338 SFU338 RWC338 RVY338 RMG338 RMC338 RCK338 RCG338 QSO338 QSK338 QIS338 QIO338 PYW338 PYS338 PPA338 POW338 PFE338 PFA338 OVI338 OVE338 OLM338 OLI338 OBQ338 OBM338 NRU338 NRQ338 NHY338 NHU338 MYC338 MXY338 MOG338 MOC338 MEK338 MEG338 LUO338 LUK338 LKS338 LKO338 LAW338 LAS338 KRA338 KQW338 KHE338 KHA338 JXI338 JXE338 JNM338 JNI338 JDQ338 JDM338 ITU338 ITQ338 IJY338 IJU338 IAC338 HZY338 HQG338 HQC338 HGK338 HGG338 GWO338 GWK338 GMS338 GMO338 GCW338 GCS338 FTA338 FSW338 FJE338 FJA338 EZI338 EZE338 EPM338 EPI338 EFQ338 EFM338 DVU338 DVQ338 DLY338 DLU338 DCC338 DBY338 CSG338 CSC338 CIK338 CIG338 BYO338 BYK338 BOS338 BOO338 BEW338 BES338 AVA338 AUW338 ALE338 ALA338 ABI338 ABE338 RM338 RI338 HQ338 M323:M335 N339:N347 R339:R347 N358:N359 R350 N350 ACK363:ACK1148 SO363:SO1148 IW363:IW1147 SS363:SS1147 ACO363:ACO1147 AMK363:AMK1147 AWG363:AWG1147 BGC363:BGC1147 BPY363:BPY1147 BZU363:BZU1147 CJQ363:CJQ1147 CTM363:CTM1147 DDI363:DDI1147 DNE363:DNE1147 DXA363:DXA1147 EGW363:EGW1147 EQS363:EQS1147 FAO363:FAO1147 FKK363:FKK1147 FUG363:FUG1147 GEC363:GEC1147 GNY363:GNY1147 GXU363:GXU1147 HHQ363:HHQ1147 HRM363:HRM1147 IBI363:IBI1147 ILE363:ILE1147 IVA363:IVA1147 JEW363:JEW1147 JOS363:JOS1147 JYO363:JYO1147 KIK363:KIK1147 KSG363:KSG1147 LCC363:LCC1147 LLY363:LLY1147 LVU363:LVU1147 MFQ363:MFQ1147 MPM363:MPM1147 MZI363:MZI1147 NJE363:NJE1147 NTA363:NTA1147 OCW363:OCW1147 OMS363:OMS1147 OWO363:OWO1147 PGK363:PGK1147 PQG363:PQG1147 QAC363:QAC1147 QJY363:QJY1147 QTU363:QTU1147 RDQ363:RDQ1147 RNM363:RNM1147 RXI363:RXI1147 SHE363:SHE1147 SRA363:SRA1147 TAW363:TAW1147 TKS363:TKS1147 TUO363:TUO1147 UEK363:UEK1147 UOG363:UOG1147 UYC363:UYC1147 VHY363:VHY1147 VRU363:VRU1147 WBQ363:WBQ1147 WLM363:WLM1147 WVI363:WVI1147 IS363:IS1148 WVE363:WVE1148 WLI363:WLI1148 WBM363:WBM1148 VRQ363:VRQ1148 VHU363:VHU1148 UXY363:UXY1148 UOC363:UOC1148 UEG363:UEG1148 TUK363:TUK1148 TKO363:TKO1148 TAS363:TAS1148 SQW363:SQW1148 SHA363:SHA1148 RXE363:RXE1148 RNI363:RNI1148 RDM363:RDM1148 QTQ363:QTQ1148 QJU363:QJU1148 PZY363:PZY1148 PQC363:PQC1148 PGG363:PGG1148 OWK363:OWK1148 OMO363:OMO1148 OCS363:OCS1148 NSW363:NSW1148 NJA363:NJA1148 MZE363:MZE1148 MPI363:MPI1148 MFM363:MFM1148 LVQ363:LVQ1148 LLU363:LLU1148 LBY363:LBY1148 KSC363:KSC1148 KIG363:KIG1148 JYK363:JYK1148 JOO363:JOO1148 JES363:JES1148 IUW363:IUW1148 ILA363:ILA1148 IBE363:IBE1148 HRI363:HRI1148 HHM363:HHM1148 GXQ363:GXQ1148 GNU363:GNU1148 GDY363:GDY1148 FUC363:FUC1148 FKG363:FKG1148 FAK363:FAK1148 EQO363:EQO1148 EGS363:EGS1148 DWW363:DWW1148 DNA363:DNA1148 DDE363:DDE1148 CTI363:CTI1148 CJM363:CJM1148 BZQ363:BZQ1148 BPU363:BPU1148 BFY363:BFY1148 AWC363:AWC1148 M363:M1154 M348:M349 Q351:Q357 Q363:Q1153 M351:M357 Q362 M362 AWC361:AWC362 BFY361:BFY362 BPU361:BPU362 BZQ361:BZQ362 CJM361:CJM362 CTI361:CTI362 DDE361:DDE362 DNA361:DNA362 DWW361:DWW362 EGS361:EGS362 EQO361:EQO362 FAK361:FAK362 FKG361:FKG362 FUC361:FUC362 GDY361:GDY362 GNU361:GNU362 GXQ361:GXQ362 HHM361:HHM362 HRI361:HRI362 IBE361:IBE362 ILA361:ILA362 IUW361:IUW362 JES361:JES362 JOO361:JOO362 JYK361:JYK362 KIG361:KIG362 KSC361:KSC362 LBY361:LBY362 LLU361:LLU362 LVQ361:LVQ362 MFM361:MFM362 MPI361:MPI362 MZE361:MZE362 NJA361:NJA362 NSW361:NSW362 OCS361:OCS362 OMO361:OMO362 OWK361:OWK362 PGG361:PGG362 PQC361:PQC362 PZY361:PZY362 QJU361:QJU362 QTQ361:QTQ362 RDM361:RDM362 RNI361:RNI362 RXE361:RXE362 SHA361:SHA362 SQW361:SQW362 TAS361:TAS362 TKO361:TKO362 TUK361:TUK362 UEG361:UEG362 UOC361:UOC362 UXY361:UXY362 VHU361:VHU362 VRQ361:VRQ362 WBM361:WBM362 WLI361:WLI362 WVE361:WVE362 IS361:IS362 WVI361:WVI362 WLM361:WLM362 WBQ361:WBQ362 VRU361:VRU362 VHY361:VHY362 UYC361:UYC362 UOG361:UOG362 UEK361:UEK362 TUO361:TUO362 TKS361:TKS362 TAW361:TAW362 SRA361:SRA362 SHE361:SHE362 RXI361:RXI362 RNM361:RNM362 RDQ361:RDQ362 QTU361:QTU362 QJY361:QJY362 QAC361:QAC362 PQG361:PQG362 PGK361:PGK362 OWO361:OWO362 OMS361:OMS362 OCW361:OCW362 NTA361:NTA362 NJE361:NJE362 MZI361:MZI362 MPM361:MPM362 MFQ361:MFQ362 LVU361:LVU362 LLY361:LLY362 LCC361:LCC362 KSG361:KSG362 KIK361:KIK362 JYO361:JYO362 JOS361:JOS362 JEW361:JEW362 IVA361:IVA362 ILE361:ILE362 IBI361:IBI362 HRM361:HRM362 HHQ361:HHQ362 GXU361:GXU362 GNY361:GNY362 GEC361:GEC362 FUG361:FUG362 FKK361:FKK362 FAO361:FAO362 EQS361:EQS362 EGW361:EGW362 DXA361:DXA362 DNE361:DNE362 DDI361:DDI362 CTM361:CTM362 CJQ361:CJQ362 BZU361:BZU362 BPY361:BPY362 BGC361:BGC362 AWG361:AWG362 AMK361:AMK362 ACO361:ACO362 SS361:SS362 IW361:IW362 SO361:SO362 ACK361:ACK362 AMG361:AMG362 AMG363:AMG1148">
      <formula1>9</formula1>
    </dataValidation>
    <dataValidation type="textLength" operator="equal" allowBlank="1" showInputMessage="1" showErrorMessage="1" error="БИН должен содержать 12 символов" sqref="WWU983315:WWU984187 AY65817:AY66689 KI65811:KI66683 UE65811:UE66683 AEA65811:AEA66683 ANW65811:ANW66683 AXS65811:AXS66683 BHO65811:BHO66683 BRK65811:BRK66683 CBG65811:CBG66683 CLC65811:CLC66683 CUY65811:CUY66683 DEU65811:DEU66683 DOQ65811:DOQ66683 DYM65811:DYM66683 EII65811:EII66683 ESE65811:ESE66683 FCA65811:FCA66683 FLW65811:FLW66683 FVS65811:FVS66683 GFO65811:GFO66683 GPK65811:GPK66683 GZG65811:GZG66683 HJC65811:HJC66683 HSY65811:HSY66683 ICU65811:ICU66683 IMQ65811:IMQ66683 IWM65811:IWM66683 JGI65811:JGI66683 JQE65811:JQE66683 KAA65811:KAA66683 KJW65811:KJW66683 KTS65811:KTS66683 LDO65811:LDO66683 LNK65811:LNK66683 LXG65811:LXG66683 MHC65811:MHC66683 MQY65811:MQY66683 NAU65811:NAU66683 NKQ65811:NKQ66683 NUM65811:NUM66683 OEI65811:OEI66683 OOE65811:OOE66683 OYA65811:OYA66683 PHW65811:PHW66683 PRS65811:PRS66683 QBO65811:QBO66683 QLK65811:QLK66683 QVG65811:QVG66683 RFC65811:RFC66683 ROY65811:ROY66683 RYU65811:RYU66683 SIQ65811:SIQ66683 SSM65811:SSM66683 TCI65811:TCI66683 TME65811:TME66683 TWA65811:TWA66683 UFW65811:UFW66683 UPS65811:UPS66683 UZO65811:UZO66683 VJK65811:VJK66683 VTG65811:VTG66683 WDC65811:WDC66683 WMY65811:WMY66683 WWU65811:WWU66683 AY131353:AY132225 KI131347:KI132219 UE131347:UE132219 AEA131347:AEA132219 ANW131347:ANW132219 AXS131347:AXS132219 BHO131347:BHO132219 BRK131347:BRK132219 CBG131347:CBG132219 CLC131347:CLC132219 CUY131347:CUY132219 DEU131347:DEU132219 DOQ131347:DOQ132219 DYM131347:DYM132219 EII131347:EII132219 ESE131347:ESE132219 FCA131347:FCA132219 FLW131347:FLW132219 FVS131347:FVS132219 GFO131347:GFO132219 GPK131347:GPK132219 GZG131347:GZG132219 HJC131347:HJC132219 HSY131347:HSY132219 ICU131347:ICU132219 IMQ131347:IMQ132219 IWM131347:IWM132219 JGI131347:JGI132219 JQE131347:JQE132219 KAA131347:KAA132219 KJW131347:KJW132219 KTS131347:KTS132219 LDO131347:LDO132219 LNK131347:LNK132219 LXG131347:LXG132219 MHC131347:MHC132219 MQY131347:MQY132219 NAU131347:NAU132219 NKQ131347:NKQ132219 NUM131347:NUM132219 OEI131347:OEI132219 OOE131347:OOE132219 OYA131347:OYA132219 PHW131347:PHW132219 PRS131347:PRS132219 QBO131347:QBO132219 QLK131347:QLK132219 QVG131347:QVG132219 RFC131347:RFC132219 ROY131347:ROY132219 RYU131347:RYU132219 SIQ131347:SIQ132219 SSM131347:SSM132219 TCI131347:TCI132219 TME131347:TME132219 TWA131347:TWA132219 UFW131347:UFW132219 UPS131347:UPS132219 UZO131347:UZO132219 VJK131347:VJK132219 VTG131347:VTG132219 WDC131347:WDC132219 WMY131347:WMY132219 WWU131347:WWU132219 AY196889:AY197761 KI196883:KI197755 UE196883:UE197755 AEA196883:AEA197755 ANW196883:ANW197755 AXS196883:AXS197755 BHO196883:BHO197755 BRK196883:BRK197755 CBG196883:CBG197755 CLC196883:CLC197755 CUY196883:CUY197755 DEU196883:DEU197755 DOQ196883:DOQ197755 DYM196883:DYM197755 EII196883:EII197755 ESE196883:ESE197755 FCA196883:FCA197755 FLW196883:FLW197755 FVS196883:FVS197755 GFO196883:GFO197755 GPK196883:GPK197755 GZG196883:GZG197755 HJC196883:HJC197755 HSY196883:HSY197755 ICU196883:ICU197755 IMQ196883:IMQ197755 IWM196883:IWM197755 JGI196883:JGI197755 JQE196883:JQE197755 KAA196883:KAA197755 KJW196883:KJW197755 KTS196883:KTS197755 LDO196883:LDO197755 LNK196883:LNK197755 LXG196883:LXG197755 MHC196883:MHC197755 MQY196883:MQY197755 NAU196883:NAU197755 NKQ196883:NKQ197755 NUM196883:NUM197755 OEI196883:OEI197755 OOE196883:OOE197755 OYA196883:OYA197755 PHW196883:PHW197755 PRS196883:PRS197755 QBO196883:QBO197755 QLK196883:QLK197755 QVG196883:QVG197755 RFC196883:RFC197755 ROY196883:ROY197755 RYU196883:RYU197755 SIQ196883:SIQ197755 SSM196883:SSM197755 TCI196883:TCI197755 TME196883:TME197755 TWA196883:TWA197755 UFW196883:UFW197755 UPS196883:UPS197755 UZO196883:UZO197755 VJK196883:VJK197755 VTG196883:VTG197755 WDC196883:WDC197755 WMY196883:WMY197755 WWU196883:WWU197755 AY262425:AY263297 KI262419:KI263291 UE262419:UE263291 AEA262419:AEA263291 ANW262419:ANW263291 AXS262419:AXS263291 BHO262419:BHO263291 BRK262419:BRK263291 CBG262419:CBG263291 CLC262419:CLC263291 CUY262419:CUY263291 DEU262419:DEU263291 DOQ262419:DOQ263291 DYM262419:DYM263291 EII262419:EII263291 ESE262419:ESE263291 FCA262419:FCA263291 FLW262419:FLW263291 FVS262419:FVS263291 GFO262419:GFO263291 GPK262419:GPK263291 GZG262419:GZG263291 HJC262419:HJC263291 HSY262419:HSY263291 ICU262419:ICU263291 IMQ262419:IMQ263291 IWM262419:IWM263291 JGI262419:JGI263291 JQE262419:JQE263291 KAA262419:KAA263291 KJW262419:KJW263291 KTS262419:KTS263291 LDO262419:LDO263291 LNK262419:LNK263291 LXG262419:LXG263291 MHC262419:MHC263291 MQY262419:MQY263291 NAU262419:NAU263291 NKQ262419:NKQ263291 NUM262419:NUM263291 OEI262419:OEI263291 OOE262419:OOE263291 OYA262419:OYA263291 PHW262419:PHW263291 PRS262419:PRS263291 QBO262419:QBO263291 QLK262419:QLK263291 QVG262419:QVG263291 RFC262419:RFC263291 ROY262419:ROY263291 RYU262419:RYU263291 SIQ262419:SIQ263291 SSM262419:SSM263291 TCI262419:TCI263291 TME262419:TME263291 TWA262419:TWA263291 UFW262419:UFW263291 UPS262419:UPS263291 UZO262419:UZO263291 VJK262419:VJK263291 VTG262419:VTG263291 WDC262419:WDC263291 WMY262419:WMY263291 WWU262419:WWU263291 AY327961:AY328833 KI327955:KI328827 UE327955:UE328827 AEA327955:AEA328827 ANW327955:ANW328827 AXS327955:AXS328827 BHO327955:BHO328827 BRK327955:BRK328827 CBG327955:CBG328827 CLC327955:CLC328827 CUY327955:CUY328827 DEU327955:DEU328827 DOQ327955:DOQ328827 DYM327955:DYM328827 EII327955:EII328827 ESE327955:ESE328827 FCA327955:FCA328827 FLW327955:FLW328827 FVS327955:FVS328827 GFO327955:GFO328827 GPK327955:GPK328827 GZG327955:GZG328827 HJC327955:HJC328827 HSY327955:HSY328827 ICU327955:ICU328827 IMQ327955:IMQ328827 IWM327955:IWM328827 JGI327955:JGI328827 JQE327955:JQE328827 KAA327955:KAA328827 KJW327955:KJW328827 KTS327955:KTS328827 LDO327955:LDO328827 LNK327955:LNK328827 LXG327955:LXG328827 MHC327955:MHC328827 MQY327955:MQY328827 NAU327955:NAU328827 NKQ327955:NKQ328827 NUM327955:NUM328827 OEI327955:OEI328827 OOE327955:OOE328827 OYA327955:OYA328827 PHW327955:PHW328827 PRS327955:PRS328827 QBO327955:QBO328827 QLK327955:QLK328827 QVG327955:QVG328827 RFC327955:RFC328827 ROY327955:ROY328827 RYU327955:RYU328827 SIQ327955:SIQ328827 SSM327955:SSM328827 TCI327955:TCI328827 TME327955:TME328827 TWA327955:TWA328827 UFW327955:UFW328827 UPS327955:UPS328827 UZO327955:UZO328827 VJK327955:VJK328827 VTG327955:VTG328827 WDC327955:WDC328827 WMY327955:WMY328827 WWU327955:WWU328827 AY393497:AY394369 KI393491:KI394363 UE393491:UE394363 AEA393491:AEA394363 ANW393491:ANW394363 AXS393491:AXS394363 BHO393491:BHO394363 BRK393491:BRK394363 CBG393491:CBG394363 CLC393491:CLC394363 CUY393491:CUY394363 DEU393491:DEU394363 DOQ393491:DOQ394363 DYM393491:DYM394363 EII393491:EII394363 ESE393491:ESE394363 FCA393491:FCA394363 FLW393491:FLW394363 FVS393491:FVS394363 GFO393491:GFO394363 GPK393491:GPK394363 GZG393491:GZG394363 HJC393491:HJC394363 HSY393491:HSY394363 ICU393491:ICU394363 IMQ393491:IMQ394363 IWM393491:IWM394363 JGI393491:JGI394363 JQE393491:JQE394363 KAA393491:KAA394363 KJW393491:KJW394363 KTS393491:KTS394363 LDO393491:LDO394363 LNK393491:LNK394363 LXG393491:LXG394363 MHC393491:MHC394363 MQY393491:MQY394363 NAU393491:NAU394363 NKQ393491:NKQ394363 NUM393491:NUM394363 OEI393491:OEI394363 OOE393491:OOE394363 OYA393491:OYA394363 PHW393491:PHW394363 PRS393491:PRS394363 QBO393491:QBO394363 QLK393491:QLK394363 QVG393491:QVG394363 RFC393491:RFC394363 ROY393491:ROY394363 RYU393491:RYU394363 SIQ393491:SIQ394363 SSM393491:SSM394363 TCI393491:TCI394363 TME393491:TME394363 TWA393491:TWA394363 UFW393491:UFW394363 UPS393491:UPS394363 UZO393491:UZO394363 VJK393491:VJK394363 VTG393491:VTG394363 WDC393491:WDC394363 WMY393491:WMY394363 WWU393491:WWU394363 AY459033:AY459905 KI459027:KI459899 UE459027:UE459899 AEA459027:AEA459899 ANW459027:ANW459899 AXS459027:AXS459899 BHO459027:BHO459899 BRK459027:BRK459899 CBG459027:CBG459899 CLC459027:CLC459899 CUY459027:CUY459899 DEU459027:DEU459899 DOQ459027:DOQ459899 DYM459027:DYM459899 EII459027:EII459899 ESE459027:ESE459899 FCA459027:FCA459899 FLW459027:FLW459899 FVS459027:FVS459899 GFO459027:GFO459899 GPK459027:GPK459899 GZG459027:GZG459899 HJC459027:HJC459899 HSY459027:HSY459899 ICU459027:ICU459899 IMQ459027:IMQ459899 IWM459027:IWM459899 JGI459027:JGI459899 JQE459027:JQE459899 KAA459027:KAA459899 KJW459027:KJW459899 KTS459027:KTS459899 LDO459027:LDO459899 LNK459027:LNK459899 LXG459027:LXG459899 MHC459027:MHC459899 MQY459027:MQY459899 NAU459027:NAU459899 NKQ459027:NKQ459899 NUM459027:NUM459899 OEI459027:OEI459899 OOE459027:OOE459899 OYA459027:OYA459899 PHW459027:PHW459899 PRS459027:PRS459899 QBO459027:QBO459899 QLK459027:QLK459899 QVG459027:QVG459899 RFC459027:RFC459899 ROY459027:ROY459899 RYU459027:RYU459899 SIQ459027:SIQ459899 SSM459027:SSM459899 TCI459027:TCI459899 TME459027:TME459899 TWA459027:TWA459899 UFW459027:UFW459899 UPS459027:UPS459899 UZO459027:UZO459899 VJK459027:VJK459899 VTG459027:VTG459899 WDC459027:WDC459899 WMY459027:WMY459899 WWU459027:WWU459899 AY524569:AY525441 KI524563:KI525435 UE524563:UE525435 AEA524563:AEA525435 ANW524563:ANW525435 AXS524563:AXS525435 BHO524563:BHO525435 BRK524563:BRK525435 CBG524563:CBG525435 CLC524563:CLC525435 CUY524563:CUY525435 DEU524563:DEU525435 DOQ524563:DOQ525435 DYM524563:DYM525435 EII524563:EII525435 ESE524563:ESE525435 FCA524563:FCA525435 FLW524563:FLW525435 FVS524563:FVS525435 GFO524563:GFO525435 GPK524563:GPK525435 GZG524563:GZG525435 HJC524563:HJC525435 HSY524563:HSY525435 ICU524563:ICU525435 IMQ524563:IMQ525435 IWM524563:IWM525435 JGI524563:JGI525435 JQE524563:JQE525435 KAA524563:KAA525435 KJW524563:KJW525435 KTS524563:KTS525435 LDO524563:LDO525435 LNK524563:LNK525435 LXG524563:LXG525435 MHC524563:MHC525435 MQY524563:MQY525435 NAU524563:NAU525435 NKQ524563:NKQ525435 NUM524563:NUM525435 OEI524563:OEI525435 OOE524563:OOE525435 OYA524563:OYA525435 PHW524563:PHW525435 PRS524563:PRS525435 QBO524563:QBO525435 QLK524563:QLK525435 QVG524563:QVG525435 RFC524563:RFC525435 ROY524563:ROY525435 RYU524563:RYU525435 SIQ524563:SIQ525435 SSM524563:SSM525435 TCI524563:TCI525435 TME524563:TME525435 TWA524563:TWA525435 UFW524563:UFW525435 UPS524563:UPS525435 UZO524563:UZO525435 VJK524563:VJK525435 VTG524563:VTG525435 WDC524563:WDC525435 WMY524563:WMY525435 WWU524563:WWU525435 AY590105:AY590977 KI590099:KI590971 UE590099:UE590971 AEA590099:AEA590971 ANW590099:ANW590971 AXS590099:AXS590971 BHO590099:BHO590971 BRK590099:BRK590971 CBG590099:CBG590971 CLC590099:CLC590971 CUY590099:CUY590971 DEU590099:DEU590971 DOQ590099:DOQ590971 DYM590099:DYM590971 EII590099:EII590971 ESE590099:ESE590971 FCA590099:FCA590971 FLW590099:FLW590971 FVS590099:FVS590971 GFO590099:GFO590971 GPK590099:GPK590971 GZG590099:GZG590971 HJC590099:HJC590971 HSY590099:HSY590971 ICU590099:ICU590971 IMQ590099:IMQ590971 IWM590099:IWM590971 JGI590099:JGI590971 JQE590099:JQE590971 KAA590099:KAA590971 KJW590099:KJW590971 KTS590099:KTS590971 LDO590099:LDO590971 LNK590099:LNK590971 LXG590099:LXG590971 MHC590099:MHC590971 MQY590099:MQY590971 NAU590099:NAU590971 NKQ590099:NKQ590971 NUM590099:NUM590971 OEI590099:OEI590971 OOE590099:OOE590971 OYA590099:OYA590971 PHW590099:PHW590971 PRS590099:PRS590971 QBO590099:QBO590971 QLK590099:QLK590971 QVG590099:QVG590971 RFC590099:RFC590971 ROY590099:ROY590971 RYU590099:RYU590971 SIQ590099:SIQ590971 SSM590099:SSM590971 TCI590099:TCI590971 TME590099:TME590971 TWA590099:TWA590971 UFW590099:UFW590971 UPS590099:UPS590971 UZO590099:UZO590971 VJK590099:VJK590971 VTG590099:VTG590971 WDC590099:WDC590971 WMY590099:WMY590971 WWU590099:WWU590971 AY655641:AY656513 KI655635:KI656507 UE655635:UE656507 AEA655635:AEA656507 ANW655635:ANW656507 AXS655635:AXS656507 BHO655635:BHO656507 BRK655635:BRK656507 CBG655635:CBG656507 CLC655635:CLC656507 CUY655635:CUY656507 DEU655635:DEU656507 DOQ655635:DOQ656507 DYM655635:DYM656507 EII655635:EII656507 ESE655635:ESE656507 FCA655635:FCA656507 FLW655635:FLW656507 FVS655635:FVS656507 GFO655635:GFO656507 GPK655635:GPK656507 GZG655635:GZG656507 HJC655635:HJC656507 HSY655635:HSY656507 ICU655635:ICU656507 IMQ655635:IMQ656507 IWM655635:IWM656507 JGI655635:JGI656507 JQE655635:JQE656507 KAA655635:KAA656507 KJW655635:KJW656507 KTS655635:KTS656507 LDO655635:LDO656507 LNK655635:LNK656507 LXG655635:LXG656507 MHC655635:MHC656507 MQY655635:MQY656507 NAU655635:NAU656507 NKQ655635:NKQ656507 NUM655635:NUM656507 OEI655635:OEI656507 OOE655635:OOE656507 OYA655635:OYA656507 PHW655635:PHW656507 PRS655635:PRS656507 QBO655635:QBO656507 QLK655635:QLK656507 QVG655635:QVG656507 RFC655635:RFC656507 ROY655635:ROY656507 RYU655635:RYU656507 SIQ655635:SIQ656507 SSM655635:SSM656507 TCI655635:TCI656507 TME655635:TME656507 TWA655635:TWA656507 UFW655635:UFW656507 UPS655635:UPS656507 UZO655635:UZO656507 VJK655635:VJK656507 VTG655635:VTG656507 WDC655635:WDC656507 WMY655635:WMY656507 WWU655635:WWU656507 AY721177:AY722049 KI721171:KI722043 UE721171:UE722043 AEA721171:AEA722043 ANW721171:ANW722043 AXS721171:AXS722043 BHO721171:BHO722043 BRK721171:BRK722043 CBG721171:CBG722043 CLC721171:CLC722043 CUY721171:CUY722043 DEU721171:DEU722043 DOQ721171:DOQ722043 DYM721171:DYM722043 EII721171:EII722043 ESE721171:ESE722043 FCA721171:FCA722043 FLW721171:FLW722043 FVS721171:FVS722043 GFO721171:GFO722043 GPK721171:GPK722043 GZG721171:GZG722043 HJC721171:HJC722043 HSY721171:HSY722043 ICU721171:ICU722043 IMQ721171:IMQ722043 IWM721171:IWM722043 JGI721171:JGI722043 JQE721171:JQE722043 KAA721171:KAA722043 KJW721171:KJW722043 KTS721171:KTS722043 LDO721171:LDO722043 LNK721171:LNK722043 LXG721171:LXG722043 MHC721171:MHC722043 MQY721171:MQY722043 NAU721171:NAU722043 NKQ721171:NKQ722043 NUM721171:NUM722043 OEI721171:OEI722043 OOE721171:OOE722043 OYA721171:OYA722043 PHW721171:PHW722043 PRS721171:PRS722043 QBO721171:QBO722043 QLK721171:QLK722043 QVG721171:QVG722043 RFC721171:RFC722043 ROY721171:ROY722043 RYU721171:RYU722043 SIQ721171:SIQ722043 SSM721171:SSM722043 TCI721171:TCI722043 TME721171:TME722043 TWA721171:TWA722043 UFW721171:UFW722043 UPS721171:UPS722043 UZO721171:UZO722043 VJK721171:VJK722043 VTG721171:VTG722043 WDC721171:WDC722043 WMY721171:WMY722043 WWU721171:WWU722043 AY786713:AY787585 KI786707:KI787579 UE786707:UE787579 AEA786707:AEA787579 ANW786707:ANW787579 AXS786707:AXS787579 BHO786707:BHO787579 BRK786707:BRK787579 CBG786707:CBG787579 CLC786707:CLC787579 CUY786707:CUY787579 DEU786707:DEU787579 DOQ786707:DOQ787579 DYM786707:DYM787579 EII786707:EII787579 ESE786707:ESE787579 FCA786707:FCA787579 FLW786707:FLW787579 FVS786707:FVS787579 GFO786707:GFO787579 GPK786707:GPK787579 GZG786707:GZG787579 HJC786707:HJC787579 HSY786707:HSY787579 ICU786707:ICU787579 IMQ786707:IMQ787579 IWM786707:IWM787579 JGI786707:JGI787579 JQE786707:JQE787579 KAA786707:KAA787579 KJW786707:KJW787579 KTS786707:KTS787579 LDO786707:LDO787579 LNK786707:LNK787579 LXG786707:LXG787579 MHC786707:MHC787579 MQY786707:MQY787579 NAU786707:NAU787579 NKQ786707:NKQ787579 NUM786707:NUM787579 OEI786707:OEI787579 OOE786707:OOE787579 OYA786707:OYA787579 PHW786707:PHW787579 PRS786707:PRS787579 QBO786707:QBO787579 QLK786707:QLK787579 QVG786707:QVG787579 RFC786707:RFC787579 ROY786707:ROY787579 RYU786707:RYU787579 SIQ786707:SIQ787579 SSM786707:SSM787579 TCI786707:TCI787579 TME786707:TME787579 TWA786707:TWA787579 UFW786707:UFW787579 UPS786707:UPS787579 UZO786707:UZO787579 VJK786707:VJK787579 VTG786707:VTG787579 WDC786707:WDC787579 WMY786707:WMY787579 WWU786707:WWU787579 AY852249:AY853121 KI852243:KI853115 UE852243:UE853115 AEA852243:AEA853115 ANW852243:ANW853115 AXS852243:AXS853115 BHO852243:BHO853115 BRK852243:BRK853115 CBG852243:CBG853115 CLC852243:CLC853115 CUY852243:CUY853115 DEU852243:DEU853115 DOQ852243:DOQ853115 DYM852243:DYM853115 EII852243:EII853115 ESE852243:ESE853115 FCA852243:FCA853115 FLW852243:FLW853115 FVS852243:FVS853115 GFO852243:GFO853115 GPK852243:GPK853115 GZG852243:GZG853115 HJC852243:HJC853115 HSY852243:HSY853115 ICU852243:ICU853115 IMQ852243:IMQ853115 IWM852243:IWM853115 JGI852243:JGI853115 JQE852243:JQE853115 KAA852243:KAA853115 KJW852243:KJW853115 KTS852243:KTS853115 LDO852243:LDO853115 LNK852243:LNK853115 LXG852243:LXG853115 MHC852243:MHC853115 MQY852243:MQY853115 NAU852243:NAU853115 NKQ852243:NKQ853115 NUM852243:NUM853115 OEI852243:OEI853115 OOE852243:OOE853115 OYA852243:OYA853115 PHW852243:PHW853115 PRS852243:PRS853115 QBO852243:QBO853115 QLK852243:QLK853115 QVG852243:QVG853115 RFC852243:RFC853115 ROY852243:ROY853115 RYU852243:RYU853115 SIQ852243:SIQ853115 SSM852243:SSM853115 TCI852243:TCI853115 TME852243:TME853115 TWA852243:TWA853115 UFW852243:UFW853115 UPS852243:UPS853115 UZO852243:UZO853115 VJK852243:VJK853115 VTG852243:VTG853115 WDC852243:WDC853115 WMY852243:WMY853115 WWU852243:WWU853115 AY917785:AY918657 KI917779:KI918651 UE917779:UE918651 AEA917779:AEA918651 ANW917779:ANW918651 AXS917779:AXS918651 BHO917779:BHO918651 BRK917779:BRK918651 CBG917779:CBG918651 CLC917779:CLC918651 CUY917779:CUY918651 DEU917779:DEU918651 DOQ917779:DOQ918651 DYM917779:DYM918651 EII917779:EII918651 ESE917779:ESE918651 FCA917779:FCA918651 FLW917779:FLW918651 FVS917779:FVS918651 GFO917779:GFO918651 GPK917779:GPK918651 GZG917779:GZG918651 HJC917779:HJC918651 HSY917779:HSY918651 ICU917779:ICU918651 IMQ917779:IMQ918651 IWM917779:IWM918651 JGI917779:JGI918651 JQE917779:JQE918651 KAA917779:KAA918651 KJW917779:KJW918651 KTS917779:KTS918651 LDO917779:LDO918651 LNK917779:LNK918651 LXG917779:LXG918651 MHC917779:MHC918651 MQY917779:MQY918651 NAU917779:NAU918651 NKQ917779:NKQ918651 NUM917779:NUM918651 OEI917779:OEI918651 OOE917779:OOE918651 OYA917779:OYA918651 PHW917779:PHW918651 PRS917779:PRS918651 QBO917779:QBO918651 QLK917779:QLK918651 QVG917779:QVG918651 RFC917779:RFC918651 ROY917779:ROY918651 RYU917779:RYU918651 SIQ917779:SIQ918651 SSM917779:SSM918651 TCI917779:TCI918651 TME917779:TME918651 TWA917779:TWA918651 UFW917779:UFW918651 UPS917779:UPS918651 UZO917779:UZO918651 VJK917779:VJK918651 VTG917779:VTG918651 WDC917779:WDC918651 WMY917779:WMY918651 WWU917779:WWU918651 AY983321:AY984193 KI983315:KI984187 UE983315:UE984187 AEA983315:AEA984187 ANW983315:ANW984187 AXS983315:AXS984187 BHO983315:BHO984187 BRK983315:BRK984187 CBG983315:CBG984187 CLC983315:CLC984187 CUY983315:CUY984187 DEU983315:DEU984187 DOQ983315:DOQ984187 DYM983315:DYM984187 EII983315:EII984187 ESE983315:ESE984187 FCA983315:FCA984187 FLW983315:FLW984187 FVS983315:FVS984187 GFO983315:GFO984187 GPK983315:GPK984187 GZG983315:GZG984187 HJC983315:HJC984187 HSY983315:HSY984187 ICU983315:ICU984187 IMQ983315:IMQ984187 IWM983315:IWM984187 JGI983315:JGI984187 JQE983315:JQE984187 KAA983315:KAA984187 KJW983315:KJW984187 KTS983315:KTS984187 LDO983315:LDO984187 LNK983315:LNK984187 LXG983315:LXG984187 MHC983315:MHC984187 MQY983315:MQY984187 NAU983315:NAU984187 NKQ983315:NKQ984187 NUM983315:NUM984187 OEI983315:OEI984187 OOE983315:OOE984187 OYA983315:OYA984187 PHW983315:PHW984187 PRS983315:PRS984187 QBO983315:QBO984187 QLK983315:QLK984187 QVG983315:QVG984187 RFC983315:RFC984187 ROY983315:ROY984187 RYU983315:RYU984187 SIQ983315:SIQ984187 SSM983315:SSM984187 TCI983315:TCI984187 TME983315:TME984187 TWA983315:TWA984187 UFW983315:UFW984187 UPS983315:UPS984187 UZO983315:UZO984187 VJK983315:VJK984187 VTG983315:VTG984187 WDC983315:WDC984187 WMY983315:WMY984187 ANW24 AXS24 BHO24 BRK24 CBG24 CLC24 CUY24 DEU24 DOQ24 DYM24 EII24 ESE24 FCA24 FLW24 FVS24 GFO24 GPK24 GZG24 HJC24 HSY24 ICU24 IMQ24 IWM24 JGI24 JQE24 KAA24 KJW24 KTS24 LDO24 LNK24 LXG24 MHC24 MQY24 NAU24 NKQ24 NUM24 OEI24 OOE24 OYA24 PHW24 PRS24 QBO24 QLK24 QVG24 RFC24 ROY24 RYU24 SIQ24 SSM24 TCI24 TME24 TWA24 UFW24 UPS24 UZO24 VJK24 VTG24 WDC24 WMY24 WWU24 KI24 UE24 AEA24 AUY284 AXS163 BHO163 BRK163 CBG163 CLC163 CUY163 DEU163 DOQ163 DYM163 EII163 ESE163 FCA163 FLW163 FVS163 GFO163 GPK163 GZG163 HJC163 HSY163 ICU163 IMQ163 IWM163 JGI163 JQE163 KAA163 KJW163 KTS163 LDO163 LNK163 LXG163 MHC163 MQY163 NAU163 NKQ163 NUM163 OEI163 OOE163 OYA163 PHW163 PRS163 QBO163 QLK163 QVG163 RFC163 ROY163 RYU163 SIQ163 SSM163 TCI163 TME163 TWA163 UFW163 UPS163 UZO163 VJK163 VTG163 WDC163 WMY163 WWU163 KI163 UE163 AV162 AEA163 ANT162 ADX162 UB162 KF162 WWR162 WMV162 WCZ162 VTD162 VJH162 UZL162 UPP162 UFT162 TVX162 TMB162 TCF162 SSJ162 SIN162 RYR162 ROV162 REZ162 QVD162 QLH162 QBL162 PRP162 PHT162 OXX162 OOB162 OEF162 NUJ162 NKN162 NAR162 MQV162 MGZ162 LXD162 LNH162 LDL162 KTP162 KJT162 JZX162 JQB162 JGF162 IWJ162 IMN162 ICR162 HSV162 HIZ162 GZD162 GPH162 GFL162 FVP162 FLT162 FBX162 ESB162 EIF162 DYJ162 DON162 DER162 CUV162 CKZ162 CBD162 BRH162 BHL162 AXP162 ANW163 WCW358:WCW359 BGI283 WWO278 WMS278 WCW278 VTA278 VJE278 UZI278 UPM278 UFQ278 TVU278 TLY278 TCC278 SSG278 SIK278 RYO278 ROS278 REW278 QVA278 QLE278 QBI278 PRM278 PHQ278 OXU278 ONY278 OEC278 NUG278 NKK278 NAO278 MQS278 MGW278 LXA278 LNE278 LDI278 KTM278 KJQ278 JZU278 JPY278 JGC278 IWG278 IMK278 ICO278 HSS278 HIW278 GZA278 GPE278 GFI278 FVM278 FLQ278 FBU278 ERY278 EIC278 DYG278 DOK278 DEO278 CUS278 CKW278 CBA278 BRE278 BHI278 AXM278 ANQ278 ADU278 TY278 KC278 AV358:AV359 VTA358:VTA359 VJE358:VJE359 UZI358:UZI359 UPM358:UPM359 UFQ358:UFQ359 TVU358:TVU359 TLY358:TLY359 TCC358:TCC359 SSG358:SSG359 SIK358:SIK359 RYO358:RYO359 ROS358:ROS359 REW358:REW359 QVA358:QVA359 QLE358:QLE359 QBI358:QBI359 PRM358:PRM359 PHQ358:PHQ359 OXU358:OXU359 ONY358:ONY359 OEC358:OEC359 NUG358:NUG359 NKK358:NKK359 NAO358:NAO359 MQS358:MQS359 MGW358:MGW359 LXA358:LXA359 LNE358:LNE359 LDI358:LDI359 KTM358:KTM359 KJQ358:KJQ359 JZU358:JZU359 JPY358:JPY359 JGC358:JGC359 IWG358:IWG359 IMK358:IMK359 ICO358:ICO359 HSS358:HSS359 HIW358:HIW359 GZA358:GZA359 GPE358:GPE359 GFI358:GFI359 FVM358:FVM359 FLQ358:FLQ359 FBU358:FBU359 ERY358:ERY359 EIC358:EIC359 DYG358:DYG359 DOK358:DOK359 DEO358:DEO359 CUS358:CUS359 CKW358:CKW359 CBA358:CBA359 BRE358:BRE359 BHI358:BHI359 AXM358:AXM359 ANQ358:ANQ359 ADU358:ADU359 TY358:TY359 KC358:KC359 WWO358:WWO359 WMS358:WMS359 AY175:AY176 AY261:AY270 BHT269:BHT270 BRP269:BRP270 CBL269:CBL270 CLH269:CLH270 CVD269:CVD270 DEZ269:DEZ270 DOV269:DOV270 DYR269:DYR270 EIN269:EIN270 ESJ269:ESJ270 FCF269:FCF270 FMB269:FMB270 FVX269:FVX270 GFT269:GFT270 GPP269:GPP270 GZL269:GZL270 HJH269:HJH270 HTD269:HTD270 ICZ269:ICZ270 IMV269:IMV270 IWR269:IWR270 JGN269:JGN270 JQJ269:JQJ270 KAF269:KAF270 KKB269:KKB270 KTX269:KTX270 LDT269:LDT270 LNP269:LNP270 LXL269:LXL270 MHH269:MHH270 MRD269:MRD270 NAZ269:NAZ270 NKV269:NKV270 NUR269:NUR270 OEN269:OEN270 OOJ269:OOJ270 OYF269:OYF270 PIB269:PIB270 PRX269:PRX270 QBT269:QBT270 QLP269:QLP270 QVL269:QVL270 RFH269:RFH270 RPD269:RPD270 RYZ269:RYZ270 SIV269:SIV270 SSR269:SSR270 TCN269:TCN270 TMJ269:TMJ270 TWF269:TWF270 UGB269:UGB270 UPX269:UPX270 UZT269:UZT270 VJP269:VJP270 VTL269:VTL270 WDH269:WDH270 WND269:WND270 WWZ269:WWZ270 KN269:KN270 UJ269:UJ270 AEF269:AEF270 AOB269:AOB270 AXX269:AXX270 AUV297 AY280:AY281 BQE283 CAA283 CJW283 CTS283 DDO283 DNK283 DXG283 EHC283 EQY283 FAU283 FKQ283 FUM283 GEI283 GOE283 GYA283 HHW283 HRS283 IBO283 ILK283 IVG283 JFC283 JOY283 JYU283 KIQ283 KSM283 LCI283 LME283 LWA283 MFW283 MPS283 MZO283 NJK283 NTG283 ODC283 OMY283 OWU283 PGQ283 PQM283 QAI283 QKE283 QUA283 RDW283 RNS283 RXO283 SHK283 SRG283 TBC283 TKY283 TUU283 UEQ283 UOM283 UYI283 VIE283 VSA283 WBW283 WLS283 WVO283 JC283 SY283 ACU283 AMQ283 AWM283 AY24:AY40 BM139 BEU284 BOQ284 BYM284 CII284 CSE284 DCA284 DLW284 DVS284 EFO284 EPK284 EZG284 FJC284 FSY284 GCU284 GMQ284 GWM284 HGI284 HQE284 IAA284 IJW284 ITS284 JDO284 JNK284 JXG284 KHC284 KQY284 LAU284 LKQ284 LUM284 MEI284 MOE284 MYA284 NHW284 NRS284 OBO284 OLK284 OVG284 PFC284 POY284 PYU284 QIQ284 QSM284 RCI284 RME284 RWA284 SFW284 SPS284 SZO284 TJK284 TTG284 UDC284 UMY284 UWU284 VGQ284 VQM284 WAI284 WKE284 WUA284 HO284 RK284 ABG284 ALC284 BM41 BM44 BM47 BM50 BM53 BM56 BM59 BM62 BM65 BM68 BM71 BM74 BM77 BM80 BM83 BM86 BM89 BM92 BM95 BM98 BM101 BM104 BM107 BM110 BM113 BM116 BM118 BM121 BM124 BM127 BM130 BM133 BM136 AY313:AY316 BER297 BON297 BYJ297 CIF297 CSB297 DBX297 DLT297 DVP297 EFL297 EPH297 EZD297 FIZ297 FSV297 GCR297 GMN297 GWJ297 HGF297 HQB297 HZX297 IJT297 ITP297 JDL297 JNH297 JXD297 KGZ297 KQV297 LAR297 LKN297 LUJ297 MEF297 MOB297 MXX297 NHT297 NRP297 OBL297 OLH297 OVD297 PEZ297 POV297 PYR297 QIN297 QSJ297 RCF297 RMB297 RVX297 SFT297 SPP297 SZL297 TJH297 TTD297 UCZ297 UMV297 UWR297 VGN297 VQJ297 WAF297 WKB297 WTX297 HL297 RH297 ABD297 AKZ297 AY163:AY169 AY283:AY296 WXG205 AY205 KU205 UQ205 AEM205 AOI205 AYE205 BIA205 BRW205 CBS205 CLO205 CVK205 DFG205 DPC205 DYY205 EIU205 ESQ205 FCM205 FMI205 FWE205 GGA205 GPW205 GZS205 HJO205 HTK205 IDG205 INC205 IWY205 JGU205 JQQ205 KAM205 KKI205 KUE205 LEA205 LNW205 LXS205 MHO205 MRK205 NBG205 NLC205 NUY205 OEU205 OOQ205 OYM205 PII205 PSE205 QCA205 QLW205 QVS205 RFO205 RPK205 RZG205 SJC205 SSY205 TCU205 TMQ205 TWM205 UGI205 UQE205 VAA205 VJW205 VTS205 WDO205 AZ336 AWM321:AWM322 BGI321:BGI322 BQE321:BQE322 CAA321:CAA322 CJW321:CJW322 CTS321:CTS322 DDO321:DDO322 DNK321:DNK322 DXG321:DXG322 EHC321:EHC322 EQY321:EQY322 FAU321:FAU322 FKQ321:FKQ322 FUM321:FUM322 GEI321:GEI322 GOE321:GOE322 GYA321:GYA322 HHW321:HHW322 HRS321:HRS322 IBO321:IBO322 ILK321:ILK322 IVG321:IVG322 JFC321:JFC322 JOY321:JOY322 JYU321:JYU322 KIQ321:KIQ322 KSM321:KSM322 LCI321:LCI322 LME321:LME322 LWA321:LWA322 MFW321:MFW322 MPS321:MPS322 MZO321:MZO322 NJK321:NJK322 NTG321:NTG322 ODC321:ODC322 OMY321:OMY322 OWU321:OWU322 PGQ321:PGQ322 PQM321:PQM322 QAI321:QAI322 QKE321:QKE322 QUA321:QUA322 RDW321:RDW322 RNS321:RNS322 RXO321:RXO322 SHK321:SHK322 SRG321:SRG322 TBC321:TBC322 TKY321:TKY322 TUU321:TUU322 UEQ321:UEQ322 UOM321:UOM322 UYI321:UYI322 VIE321:VIE322 VSA321:VSA322 WBW321:WBW322 WLS321:WLS322 WVO321:WVO322 JC321:JC322 SY321:SY322 ACU321:ACU322 WNK205 AWM338 BA337 BGI338 BQE338 CAA338 CJW338 CTS338 DDO338 DNK338 DXG338 EHC338 EQY338 FAU338 FKQ338 FUM338 GEI338 GOE338 GYA338 HHW338 HRS338 IBO338 ILK338 IVG338 JFC338 JOY338 JYU338 KIQ338 KSM338 LCI338 LME338 LWA338 MFW338 MPS338 MZO338 NJK338 NTG338 ODC338 OMY338 OWU338 PGQ338 PQM338 QAI338 QKE338 QUA338 RDW338 RNS338 RXO338 SHK338 SRG338 TBC338 TKY338 TUU338 UEQ338 UOM338 UYI338 VIE338 VSA338 WBW338 WLS338 WVO338 JC338 SY338 ACU338 AMQ338 AY319:AY335 AMQ321:AMQ322 AY338 AZ339:AZ347 AZ350 AQ353 AQ351 WMY363:WMY1147 WWU363:WWU1147 KI363:KI1147 UE363:UE1147 AEA363:AEA1147 ANW363:ANW1147 AXS363:AXS1147 BHO363:BHO1147 BRK363:BRK1147 CBG363:CBG1147 CLC363:CLC1147 CUY363:CUY1147 DEU363:DEU1147 DOQ363:DOQ1147 DYM363:DYM1147 EII363:EII1147 ESE363:ESE1147 FCA363:FCA1147 FLW363:FLW1147 FVS363:FVS1147 GFO363:GFO1147 GPK363:GPK1147 GZG363:GZG1147 HJC363:HJC1147 HSY363:HSY1147 ICU363:ICU1147 IMQ363:IMQ1147 IWM363:IWM1147 JGI363:JGI1147 JQE363:JQE1147 KAA363:KAA1147 KJW363:KJW1147 KTS363:KTS1147 LDO363:LDO1147 LNK363:LNK1147 LXG363:LXG1147 MHC363:MHC1147 MQY363:MQY1147 NAU363:NAU1147 NKQ363:NKQ1147 NUM363:NUM1147 OEI363:OEI1147 OOE363:OOE1147 OYA363:OYA1147 PHW363:PHW1147 PRS363:PRS1147 QBO363:QBO1147 QLK363:QLK1147 QVG363:QVG1147 RFC363:RFC1147 ROY363:ROY1147 RYU363:RYU1147 SIQ363:SIQ1147 SSM363:SSM1147 TCI363:TCI1147 TME363:TME1147 TWA363:TWA1147 UFW363:UFW1147 UPS363:UPS1147 UZO363:UZO1147 VJK363:VJK1147 VTG363:VTG1147 AY363:AY1153 AY348:AY349 AY351:AY357 AY362 VTG361:VTG362 VJK361:VJK362 UZO361:UZO362 UPS361:UPS362 UFW361:UFW362 TWA361:TWA362 TME361:TME362 TCI361:TCI362 SSM361:SSM362 SIQ361:SIQ362 RYU361:RYU362 ROY361:ROY362 RFC361:RFC362 QVG361:QVG362 QLK361:QLK362 QBO361:QBO362 PRS361:PRS362 PHW361:PHW362 OYA361:OYA362 OOE361:OOE362 OEI361:OEI362 NUM361:NUM362 NKQ361:NKQ362 NAU361:NAU362 MQY361:MQY362 MHC361:MHC362 LXG361:LXG362 LNK361:LNK362 LDO361:LDO362 KTS361:KTS362 KJW361:KJW362 KAA361:KAA362 JQE361:JQE362 JGI361:JGI362 IWM361:IWM362 IMQ361:IMQ362 ICU361:ICU362 HSY361:HSY362 HJC361:HJC362 GZG361:GZG362 GPK361:GPK362 GFO361:GFO362 FVS361:FVS362 FLW361:FLW362 FCA361:FCA362 ESE361:ESE362 EII361:EII362 DYM361:DYM362 DOQ361:DOQ362 DEU361:DEU362 CUY361:CUY362 CLC361:CLC362 CBG361:CBG362 BRK361:BRK362 BHO361:BHO362 AXS361:AXS362 ANW361:ANW362 AEA361:AEA362 UE361:UE362 KI361:KI362 WWU361:WWU362 WMY361:WMY362 WDC361:WDC362 WDC363:WDC1147">
      <formula1>12</formula1>
    </dataValidation>
    <dataValidation type="whole" allowBlank="1" showInputMessage="1" showErrorMessage="1" sqref="W65817:Y66689 JC65811:JE66683 SY65811:TA66683 ACU65811:ACW66683 AMQ65811:AMS66683 AWM65811:AWO66683 BGI65811:BGK66683 BQE65811:BQG66683 CAA65811:CAC66683 CJW65811:CJY66683 CTS65811:CTU66683 DDO65811:DDQ66683 DNK65811:DNM66683 DXG65811:DXI66683 EHC65811:EHE66683 EQY65811:ERA66683 FAU65811:FAW66683 FKQ65811:FKS66683 FUM65811:FUO66683 GEI65811:GEK66683 GOE65811:GOG66683 GYA65811:GYC66683 HHW65811:HHY66683 HRS65811:HRU66683 IBO65811:IBQ66683 ILK65811:ILM66683 IVG65811:IVI66683 JFC65811:JFE66683 JOY65811:JPA66683 JYU65811:JYW66683 KIQ65811:KIS66683 KSM65811:KSO66683 LCI65811:LCK66683 LME65811:LMG66683 LWA65811:LWC66683 MFW65811:MFY66683 MPS65811:MPU66683 MZO65811:MZQ66683 NJK65811:NJM66683 NTG65811:NTI66683 ODC65811:ODE66683 OMY65811:ONA66683 OWU65811:OWW66683 PGQ65811:PGS66683 PQM65811:PQO66683 QAI65811:QAK66683 QKE65811:QKG66683 QUA65811:QUC66683 RDW65811:RDY66683 RNS65811:RNU66683 RXO65811:RXQ66683 SHK65811:SHM66683 SRG65811:SRI66683 TBC65811:TBE66683 TKY65811:TLA66683 TUU65811:TUW66683 UEQ65811:UES66683 UOM65811:UOO66683 UYI65811:UYK66683 VIE65811:VIG66683 VSA65811:VSC66683 WBW65811:WBY66683 WLS65811:WLU66683 WVO65811:WVQ66683 W131353:Y132225 JC131347:JE132219 SY131347:TA132219 ACU131347:ACW132219 AMQ131347:AMS132219 AWM131347:AWO132219 BGI131347:BGK132219 BQE131347:BQG132219 CAA131347:CAC132219 CJW131347:CJY132219 CTS131347:CTU132219 DDO131347:DDQ132219 DNK131347:DNM132219 DXG131347:DXI132219 EHC131347:EHE132219 EQY131347:ERA132219 FAU131347:FAW132219 FKQ131347:FKS132219 FUM131347:FUO132219 GEI131347:GEK132219 GOE131347:GOG132219 GYA131347:GYC132219 HHW131347:HHY132219 HRS131347:HRU132219 IBO131347:IBQ132219 ILK131347:ILM132219 IVG131347:IVI132219 JFC131347:JFE132219 JOY131347:JPA132219 JYU131347:JYW132219 KIQ131347:KIS132219 KSM131347:KSO132219 LCI131347:LCK132219 LME131347:LMG132219 LWA131347:LWC132219 MFW131347:MFY132219 MPS131347:MPU132219 MZO131347:MZQ132219 NJK131347:NJM132219 NTG131347:NTI132219 ODC131347:ODE132219 OMY131347:ONA132219 OWU131347:OWW132219 PGQ131347:PGS132219 PQM131347:PQO132219 QAI131347:QAK132219 QKE131347:QKG132219 QUA131347:QUC132219 RDW131347:RDY132219 RNS131347:RNU132219 RXO131347:RXQ132219 SHK131347:SHM132219 SRG131347:SRI132219 TBC131347:TBE132219 TKY131347:TLA132219 TUU131347:TUW132219 UEQ131347:UES132219 UOM131347:UOO132219 UYI131347:UYK132219 VIE131347:VIG132219 VSA131347:VSC132219 WBW131347:WBY132219 WLS131347:WLU132219 WVO131347:WVQ132219 W196889:Y197761 JC196883:JE197755 SY196883:TA197755 ACU196883:ACW197755 AMQ196883:AMS197755 AWM196883:AWO197755 BGI196883:BGK197755 BQE196883:BQG197755 CAA196883:CAC197755 CJW196883:CJY197755 CTS196883:CTU197755 DDO196883:DDQ197755 DNK196883:DNM197755 DXG196883:DXI197755 EHC196883:EHE197755 EQY196883:ERA197755 FAU196883:FAW197755 FKQ196883:FKS197755 FUM196883:FUO197755 GEI196883:GEK197755 GOE196883:GOG197755 GYA196883:GYC197755 HHW196883:HHY197755 HRS196883:HRU197755 IBO196883:IBQ197755 ILK196883:ILM197755 IVG196883:IVI197755 JFC196883:JFE197755 JOY196883:JPA197755 JYU196883:JYW197755 KIQ196883:KIS197755 KSM196883:KSO197755 LCI196883:LCK197755 LME196883:LMG197755 LWA196883:LWC197755 MFW196883:MFY197755 MPS196883:MPU197755 MZO196883:MZQ197755 NJK196883:NJM197755 NTG196883:NTI197755 ODC196883:ODE197755 OMY196883:ONA197755 OWU196883:OWW197755 PGQ196883:PGS197755 PQM196883:PQO197755 QAI196883:QAK197755 QKE196883:QKG197755 QUA196883:QUC197755 RDW196883:RDY197755 RNS196883:RNU197755 RXO196883:RXQ197755 SHK196883:SHM197755 SRG196883:SRI197755 TBC196883:TBE197755 TKY196883:TLA197755 TUU196883:TUW197755 UEQ196883:UES197755 UOM196883:UOO197755 UYI196883:UYK197755 VIE196883:VIG197755 VSA196883:VSC197755 WBW196883:WBY197755 WLS196883:WLU197755 WVO196883:WVQ197755 W262425:Y263297 JC262419:JE263291 SY262419:TA263291 ACU262419:ACW263291 AMQ262419:AMS263291 AWM262419:AWO263291 BGI262419:BGK263291 BQE262419:BQG263291 CAA262419:CAC263291 CJW262419:CJY263291 CTS262419:CTU263291 DDO262419:DDQ263291 DNK262419:DNM263291 DXG262419:DXI263291 EHC262419:EHE263291 EQY262419:ERA263291 FAU262419:FAW263291 FKQ262419:FKS263291 FUM262419:FUO263291 GEI262419:GEK263291 GOE262419:GOG263291 GYA262419:GYC263291 HHW262419:HHY263291 HRS262419:HRU263291 IBO262419:IBQ263291 ILK262419:ILM263291 IVG262419:IVI263291 JFC262419:JFE263291 JOY262419:JPA263291 JYU262419:JYW263291 KIQ262419:KIS263291 KSM262419:KSO263291 LCI262419:LCK263291 LME262419:LMG263291 LWA262419:LWC263291 MFW262419:MFY263291 MPS262419:MPU263291 MZO262419:MZQ263291 NJK262419:NJM263291 NTG262419:NTI263291 ODC262419:ODE263291 OMY262419:ONA263291 OWU262419:OWW263291 PGQ262419:PGS263291 PQM262419:PQO263291 QAI262419:QAK263291 QKE262419:QKG263291 QUA262419:QUC263291 RDW262419:RDY263291 RNS262419:RNU263291 RXO262419:RXQ263291 SHK262419:SHM263291 SRG262419:SRI263291 TBC262419:TBE263291 TKY262419:TLA263291 TUU262419:TUW263291 UEQ262419:UES263291 UOM262419:UOO263291 UYI262419:UYK263291 VIE262419:VIG263291 VSA262419:VSC263291 WBW262419:WBY263291 WLS262419:WLU263291 WVO262419:WVQ263291 W327961:Y328833 JC327955:JE328827 SY327955:TA328827 ACU327955:ACW328827 AMQ327955:AMS328827 AWM327955:AWO328827 BGI327955:BGK328827 BQE327955:BQG328827 CAA327955:CAC328827 CJW327955:CJY328827 CTS327955:CTU328827 DDO327955:DDQ328827 DNK327955:DNM328827 DXG327955:DXI328827 EHC327955:EHE328827 EQY327955:ERA328827 FAU327955:FAW328827 FKQ327955:FKS328827 FUM327955:FUO328827 GEI327955:GEK328827 GOE327955:GOG328827 GYA327955:GYC328827 HHW327955:HHY328827 HRS327955:HRU328827 IBO327955:IBQ328827 ILK327955:ILM328827 IVG327955:IVI328827 JFC327955:JFE328827 JOY327955:JPA328827 JYU327955:JYW328827 KIQ327955:KIS328827 KSM327955:KSO328827 LCI327955:LCK328827 LME327955:LMG328827 LWA327955:LWC328827 MFW327955:MFY328827 MPS327955:MPU328827 MZO327955:MZQ328827 NJK327955:NJM328827 NTG327955:NTI328827 ODC327955:ODE328827 OMY327955:ONA328827 OWU327955:OWW328827 PGQ327955:PGS328827 PQM327955:PQO328827 QAI327955:QAK328827 QKE327955:QKG328827 QUA327955:QUC328827 RDW327955:RDY328827 RNS327955:RNU328827 RXO327955:RXQ328827 SHK327955:SHM328827 SRG327955:SRI328827 TBC327955:TBE328827 TKY327955:TLA328827 TUU327955:TUW328827 UEQ327955:UES328827 UOM327955:UOO328827 UYI327955:UYK328827 VIE327955:VIG328827 VSA327955:VSC328827 WBW327955:WBY328827 WLS327955:WLU328827 WVO327955:WVQ328827 W393497:Y394369 JC393491:JE394363 SY393491:TA394363 ACU393491:ACW394363 AMQ393491:AMS394363 AWM393491:AWO394363 BGI393491:BGK394363 BQE393491:BQG394363 CAA393491:CAC394363 CJW393491:CJY394363 CTS393491:CTU394363 DDO393491:DDQ394363 DNK393491:DNM394363 DXG393491:DXI394363 EHC393491:EHE394363 EQY393491:ERA394363 FAU393491:FAW394363 FKQ393491:FKS394363 FUM393491:FUO394363 GEI393491:GEK394363 GOE393491:GOG394363 GYA393491:GYC394363 HHW393491:HHY394363 HRS393491:HRU394363 IBO393491:IBQ394363 ILK393491:ILM394363 IVG393491:IVI394363 JFC393491:JFE394363 JOY393491:JPA394363 JYU393491:JYW394363 KIQ393491:KIS394363 KSM393491:KSO394363 LCI393491:LCK394363 LME393491:LMG394363 LWA393491:LWC394363 MFW393491:MFY394363 MPS393491:MPU394363 MZO393491:MZQ394363 NJK393491:NJM394363 NTG393491:NTI394363 ODC393491:ODE394363 OMY393491:ONA394363 OWU393491:OWW394363 PGQ393491:PGS394363 PQM393491:PQO394363 QAI393491:QAK394363 QKE393491:QKG394363 QUA393491:QUC394363 RDW393491:RDY394363 RNS393491:RNU394363 RXO393491:RXQ394363 SHK393491:SHM394363 SRG393491:SRI394363 TBC393491:TBE394363 TKY393491:TLA394363 TUU393491:TUW394363 UEQ393491:UES394363 UOM393491:UOO394363 UYI393491:UYK394363 VIE393491:VIG394363 VSA393491:VSC394363 WBW393491:WBY394363 WLS393491:WLU394363 WVO393491:WVQ394363 W459033:Y459905 JC459027:JE459899 SY459027:TA459899 ACU459027:ACW459899 AMQ459027:AMS459899 AWM459027:AWO459899 BGI459027:BGK459899 BQE459027:BQG459899 CAA459027:CAC459899 CJW459027:CJY459899 CTS459027:CTU459899 DDO459027:DDQ459899 DNK459027:DNM459899 DXG459027:DXI459899 EHC459027:EHE459899 EQY459027:ERA459899 FAU459027:FAW459899 FKQ459027:FKS459899 FUM459027:FUO459899 GEI459027:GEK459899 GOE459027:GOG459899 GYA459027:GYC459899 HHW459027:HHY459899 HRS459027:HRU459899 IBO459027:IBQ459899 ILK459027:ILM459899 IVG459027:IVI459899 JFC459027:JFE459899 JOY459027:JPA459899 JYU459027:JYW459899 KIQ459027:KIS459899 KSM459027:KSO459899 LCI459027:LCK459899 LME459027:LMG459899 LWA459027:LWC459899 MFW459027:MFY459899 MPS459027:MPU459899 MZO459027:MZQ459899 NJK459027:NJM459899 NTG459027:NTI459899 ODC459027:ODE459899 OMY459027:ONA459899 OWU459027:OWW459899 PGQ459027:PGS459899 PQM459027:PQO459899 QAI459027:QAK459899 QKE459027:QKG459899 QUA459027:QUC459899 RDW459027:RDY459899 RNS459027:RNU459899 RXO459027:RXQ459899 SHK459027:SHM459899 SRG459027:SRI459899 TBC459027:TBE459899 TKY459027:TLA459899 TUU459027:TUW459899 UEQ459027:UES459899 UOM459027:UOO459899 UYI459027:UYK459899 VIE459027:VIG459899 VSA459027:VSC459899 WBW459027:WBY459899 WLS459027:WLU459899 WVO459027:WVQ459899 W524569:Y525441 JC524563:JE525435 SY524563:TA525435 ACU524563:ACW525435 AMQ524563:AMS525435 AWM524563:AWO525435 BGI524563:BGK525435 BQE524563:BQG525435 CAA524563:CAC525435 CJW524563:CJY525435 CTS524563:CTU525435 DDO524563:DDQ525435 DNK524563:DNM525435 DXG524563:DXI525435 EHC524563:EHE525435 EQY524563:ERA525435 FAU524563:FAW525435 FKQ524563:FKS525435 FUM524563:FUO525435 GEI524563:GEK525435 GOE524563:GOG525435 GYA524563:GYC525435 HHW524563:HHY525435 HRS524563:HRU525435 IBO524563:IBQ525435 ILK524563:ILM525435 IVG524563:IVI525435 JFC524563:JFE525435 JOY524563:JPA525435 JYU524563:JYW525435 KIQ524563:KIS525435 KSM524563:KSO525435 LCI524563:LCK525435 LME524563:LMG525435 LWA524563:LWC525435 MFW524563:MFY525435 MPS524563:MPU525435 MZO524563:MZQ525435 NJK524563:NJM525435 NTG524563:NTI525435 ODC524563:ODE525435 OMY524563:ONA525435 OWU524563:OWW525435 PGQ524563:PGS525435 PQM524563:PQO525435 QAI524563:QAK525435 QKE524563:QKG525435 QUA524563:QUC525435 RDW524563:RDY525435 RNS524563:RNU525435 RXO524563:RXQ525435 SHK524563:SHM525435 SRG524563:SRI525435 TBC524563:TBE525435 TKY524563:TLA525435 TUU524563:TUW525435 UEQ524563:UES525435 UOM524563:UOO525435 UYI524563:UYK525435 VIE524563:VIG525435 VSA524563:VSC525435 WBW524563:WBY525435 WLS524563:WLU525435 WVO524563:WVQ525435 W590105:Y590977 JC590099:JE590971 SY590099:TA590971 ACU590099:ACW590971 AMQ590099:AMS590971 AWM590099:AWO590971 BGI590099:BGK590971 BQE590099:BQG590971 CAA590099:CAC590971 CJW590099:CJY590971 CTS590099:CTU590971 DDO590099:DDQ590971 DNK590099:DNM590971 DXG590099:DXI590971 EHC590099:EHE590971 EQY590099:ERA590971 FAU590099:FAW590971 FKQ590099:FKS590971 FUM590099:FUO590971 GEI590099:GEK590971 GOE590099:GOG590971 GYA590099:GYC590971 HHW590099:HHY590971 HRS590099:HRU590971 IBO590099:IBQ590971 ILK590099:ILM590971 IVG590099:IVI590971 JFC590099:JFE590971 JOY590099:JPA590971 JYU590099:JYW590971 KIQ590099:KIS590971 KSM590099:KSO590971 LCI590099:LCK590971 LME590099:LMG590971 LWA590099:LWC590971 MFW590099:MFY590971 MPS590099:MPU590971 MZO590099:MZQ590971 NJK590099:NJM590971 NTG590099:NTI590971 ODC590099:ODE590971 OMY590099:ONA590971 OWU590099:OWW590971 PGQ590099:PGS590971 PQM590099:PQO590971 QAI590099:QAK590971 QKE590099:QKG590971 QUA590099:QUC590971 RDW590099:RDY590971 RNS590099:RNU590971 RXO590099:RXQ590971 SHK590099:SHM590971 SRG590099:SRI590971 TBC590099:TBE590971 TKY590099:TLA590971 TUU590099:TUW590971 UEQ590099:UES590971 UOM590099:UOO590971 UYI590099:UYK590971 VIE590099:VIG590971 VSA590099:VSC590971 WBW590099:WBY590971 WLS590099:WLU590971 WVO590099:WVQ590971 W655641:Y656513 JC655635:JE656507 SY655635:TA656507 ACU655635:ACW656507 AMQ655635:AMS656507 AWM655635:AWO656507 BGI655635:BGK656507 BQE655635:BQG656507 CAA655635:CAC656507 CJW655635:CJY656507 CTS655635:CTU656507 DDO655635:DDQ656507 DNK655635:DNM656507 DXG655635:DXI656507 EHC655635:EHE656507 EQY655635:ERA656507 FAU655635:FAW656507 FKQ655635:FKS656507 FUM655635:FUO656507 GEI655635:GEK656507 GOE655635:GOG656507 GYA655635:GYC656507 HHW655635:HHY656507 HRS655635:HRU656507 IBO655635:IBQ656507 ILK655635:ILM656507 IVG655635:IVI656507 JFC655635:JFE656507 JOY655635:JPA656507 JYU655635:JYW656507 KIQ655635:KIS656507 KSM655635:KSO656507 LCI655635:LCK656507 LME655635:LMG656507 LWA655635:LWC656507 MFW655635:MFY656507 MPS655635:MPU656507 MZO655635:MZQ656507 NJK655635:NJM656507 NTG655635:NTI656507 ODC655635:ODE656507 OMY655635:ONA656507 OWU655635:OWW656507 PGQ655635:PGS656507 PQM655635:PQO656507 QAI655635:QAK656507 QKE655635:QKG656507 QUA655635:QUC656507 RDW655635:RDY656507 RNS655635:RNU656507 RXO655635:RXQ656507 SHK655635:SHM656507 SRG655635:SRI656507 TBC655635:TBE656507 TKY655635:TLA656507 TUU655635:TUW656507 UEQ655635:UES656507 UOM655635:UOO656507 UYI655635:UYK656507 VIE655635:VIG656507 VSA655635:VSC656507 WBW655635:WBY656507 WLS655635:WLU656507 WVO655635:WVQ656507 W721177:Y722049 JC721171:JE722043 SY721171:TA722043 ACU721171:ACW722043 AMQ721171:AMS722043 AWM721171:AWO722043 BGI721171:BGK722043 BQE721171:BQG722043 CAA721171:CAC722043 CJW721171:CJY722043 CTS721171:CTU722043 DDO721171:DDQ722043 DNK721171:DNM722043 DXG721171:DXI722043 EHC721171:EHE722043 EQY721171:ERA722043 FAU721171:FAW722043 FKQ721171:FKS722043 FUM721171:FUO722043 GEI721171:GEK722043 GOE721171:GOG722043 GYA721171:GYC722043 HHW721171:HHY722043 HRS721171:HRU722043 IBO721171:IBQ722043 ILK721171:ILM722043 IVG721171:IVI722043 JFC721171:JFE722043 JOY721171:JPA722043 JYU721171:JYW722043 KIQ721171:KIS722043 KSM721171:KSO722043 LCI721171:LCK722043 LME721171:LMG722043 LWA721171:LWC722043 MFW721171:MFY722043 MPS721171:MPU722043 MZO721171:MZQ722043 NJK721171:NJM722043 NTG721171:NTI722043 ODC721171:ODE722043 OMY721171:ONA722043 OWU721171:OWW722043 PGQ721171:PGS722043 PQM721171:PQO722043 QAI721171:QAK722043 QKE721171:QKG722043 QUA721171:QUC722043 RDW721171:RDY722043 RNS721171:RNU722043 RXO721171:RXQ722043 SHK721171:SHM722043 SRG721171:SRI722043 TBC721171:TBE722043 TKY721171:TLA722043 TUU721171:TUW722043 UEQ721171:UES722043 UOM721171:UOO722043 UYI721171:UYK722043 VIE721171:VIG722043 VSA721171:VSC722043 WBW721171:WBY722043 WLS721171:WLU722043 WVO721171:WVQ722043 W786713:Y787585 JC786707:JE787579 SY786707:TA787579 ACU786707:ACW787579 AMQ786707:AMS787579 AWM786707:AWO787579 BGI786707:BGK787579 BQE786707:BQG787579 CAA786707:CAC787579 CJW786707:CJY787579 CTS786707:CTU787579 DDO786707:DDQ787579 DNK786707:DNM787579 DXG786707:DXI787579 EHC786707:EHE787579 EQY786707:ERA787579 FAU786707:FAW787579 FKQ786707:FKS787579 FUM786707:FUO787579 GEI786707:GEK787579 GOE786707:GOG787579 GYA786707:GYC787579 HHW786707:HHY787579 HRS786707:HRU787579 IBO786707:IBQ787579 ILK786707:ILM787579 IVG786707:IVI787579 JFC786707:JFE787579 JOY786707:JPA787579 JYU786707:JYW787579 KIQ786707:KIS787579 KSM786707:KSO787579 LCI786707:LCK787579 LME786707:LMG787579 LWA786707:LWC787579 MFW786707:MFY787579 MPS786707:MPU787579 MZO786707:MZQ787579 NJK786707:NJM787579 NTG786707:NTI787579 ODC786707:ODE787579 OMY786707:ONA787579 OWU786707:OWW787579 PGQ786707:PGS787579 PQM786707:PQO787579 QAI786707:QAK787579 QKE786707:QKG787579 QUA786707:QUC787579 RDW786707:RDY787579 RNS786707:RNU787579 RXO786707:RXQ787579 SHK786707:SHM787579 SRG786707:SRI787579 TBC786707:TBE787579 TKY786707:TLA787579 TUU786707:TUW787579 UEQ786707:UES787579 UOM786707:UOO787579 UYI786707:UYK787579 VIE786707:VIG787579 VSA786707:VSC787579 WBW786707:WBY787579 WLS786707:WLU787579 WVO786707:WVQ787579 W852249:Y853121 JC852243:JE853115 SY852243:TA853115 ACU852243:ACW853115 AMQ852243:AMS853115 AWM852243:AWO853115 BGI852243:BGK853115 BQE852243:BQG853115 CAA852243:CAC853115 CJW852243:CJY853115 CTS852243:CTU853115 DDO852243:DDQ853115 DNK852243:DNM853115 DXG852243:DXI853115 EHC852243:EHE853115 EQY852243:ERA853115 FAU852243:FAW853115 FKQ852243:FKS853115 FUM852243:FUO853115 GEI852243:GEK853115 GOE852243:GOG853115 GYA852243:GYC853115 HHW852243:HHY853115 HRS852243:HRU853115 IBO852243:IBQ853115 ILK852243:ILM853115 IVG852243:IVI853115 JFC852243:JFE853115 JOY852243:JPA853115 JYU852243:JYW853115 KIQ852243:KIS853115 KSM852243:KSO853115 LCI852243:LCK853115 LME852243:LMG853115 LWA852243:LWC853115 MFW852243:MFY853115 MPS852243:MPU853115 MZO852243:MZQ853115 NJK852243:NJM853115 NTG852243:NTI853115 ODC852243:ODE853115 OMY852243:ONA853115 OWU852243:OWW853115 PGQ852243:PGS853115 PQM852243:PQO853115 QAI852243:QAK853115 QKE852243:QKG853115 QUA852243:QUC853115 RDW852243:RDY853115 RNS852243:RNU853115 RXO852243:RXQ853115 SHK852243:SHM853115 SRG852243:SRI853115 TBC852243:TBE853115 TKY852243:TLA853115 TUU852243:TUW853115 UEQ852243:UES853115 UOM852243:UOO853115 UYI852243:UYK853115 VIE852243:VIG853115 VSA852243:VSC853115 WBW852243:WBY853115 WLS852243:WLU853115 WVO852243:WVQ853115 W917785:Y918657 JC917779:JE918651 SY917779:TA918651 ACU917779:ACW918651 AMQ917779:AMS918651 AWM917779:AWO918651 BGI917779:BGK918651 BQE917779:BQG918651 CAA917779:CAC918651 CJW917779:CJY918651 CTS917779:CTU918651 DDO917779:DDQ918651 DNK917779:DNM918651 DXG917779:DXI918651 EHC917779:EHE918651 EQY917779:ERA918651 FAU917779:FAW918651 FKQ917779:FKS918651 FUM917779:FUO918651 GEI917779:GEK918651 GOE917779:GOG918651 GYA917779:GYC918651 HHW917779:HHY918651 HRS917779:HRU918651 IBO917779:IBQ918651 ILK917779:ILM918651 IVG917779:IVI918651 JFC917779:JFE918651 JOY917779:JPA918651 JYU917779:JYW918651 KIQ917779:KIS918651 KSM917779:KSO918651 LCI917779:LCK918651 LME917779:LMG918651 LWA917779:LWC918651 MFW917779:MFY918651 MPS917779:MPU918651 MZO917779:MZQ918651 NJK917779:NJM918651 NTG917779:NTI918651 ODC917779:ODE918651 OMY917779:ONA918651 OWU917779:OWW918651 PGQ917779:PGS918651 PQM917779:PQO918651 QAI917779:QAK918651 QKE917779:QKG918651 QUA917779:QUC918651 RDW917779:RDY918651 RNS917779:RNU918651 RXO917779:RXQ918651 SHK917779:SHM918651 SRG917779:SRI918651 TBC917779:TBE918651 TKY917779:TLA918651 TUU917779:TUW918651 UEQ917779:UES918651 UOM917779:UOO918651 UYI917779:UYK918651 VIE917779:VIG918651 VSA917779:VSC918651 WBW917779:WBY918651 WLS917779:WLU918651 WVO917779:WVQ918651 W983321:Y984193 JC983315:JE984187 SY983315:TA984187 ACU983315:ACW984187 AMQ983315:AMS984187 AWM983315:AWO984187 BGI983315:BGK984187 BQE983315:BQG984187 CAA983315:CAC984187 CJW983315:CJY984187 CTS983315:CTU984187 DDO983315:DDQ984187 DNK983315:DNM984187 DXG983315:DXI984187 EHC983315:EHE984187 EQY983315:ERA984187 FAU983315:FAW984187 FKQ983315:FKS984187 FUM983315:FUO984187 GEI983315:GEK984187 GOE983315:GOG984187 GYA983315:GYC984187 HHW983315:HHY984187 HRS983315:HRU984187 IBO983315:IBQ984187 ILK983315:ILM984187 IVG983315:IVI984187 JFC983315:JFE984187 JOY983315:JPA984187 JYU983315:JYW984187 KIQ983315:KIS984187 KSM983315:KSO984187 LCI983315:LCK984187 LME983315:LMG984187 LWA983315:LWC984187 MFW983315:MFY984187 MPS983315:MPU984187 MZO983315:MZQ984187 NJK983315:NJM984187 NTG983315:NTI984187 ODC983315:ODE984187 OMY983315:ONA984187 OWU983315:OWW984187 PGQ983315:PGS984187 PQM983315:PQO984187 QAI983315:QAK984187 QKE983315:QKG984187 QUA983315:QUC984187 RDW983315:RDY984187 RNS983315:RNU984187 RXO983315:RXQ984187 SHK983315:SHM984187 SRG983315:SRI984187 TBC983315:TBE984187 TKY983315:TLA984187 TUU983315:TUW984187 UEQ983315:UES984187 UOM983315:UOO984187 UYI983315:UYK984187 VIE983315:VIG984187 VSA983315:VSC984187 WBW983315:WBY984187 WLS983315:WLU984187 WVO983315:WVQ984187 WVD983315:WVD984187 L65817:L66689 IR65811:IR66683 SN65811:SN66683 ACJ65811:ACJ66683 AMF65811:AMF66683 AWB65811:AWB66683 BFX65811:BFX66683 BPT65811:BPT66683 BZP65811:BZP66683 CJL65811:CJL66683 CTH65811:CTH66683 DDD65811:DDD66683 DMZ65811:DMZ66683 DWV65811:DWV66683 EGR65811:EGR66683 EQN65811:EQN66683 FAJ65811:FAJ66683 FKF65811:FKF66683 FUB65811:FUB66683 GDX65811:GDX66683 GNT65811:GNT66683 GXP65811:GXP66683 HHL65811:HHL66683 HRH65811:HRH66683 IBD65811:IBD66683 IKZ65811:IKZ66683 IUV65811:IUV66683 JER65811:JER66683 JON65811:JON66683 JYJ65811:JYJ66683 KIF65811:KIF66683 KSB65811:KSB66683 LBX65811:LBX66683 LLT65811:LLT66683 LVP65811:LVP66683 MFL65811:MFL66683 MPH65811:MPH66683 MZD65811:MZD66683 NIZ65811:NIZ66683 NSV65811:NSV66683 OCR65811:OCR66683 OMN65811:OMN66683 OWJ65811:OWJ66683 PGF65811:PGF66683 PQB65811:PQB66683 PZX65811:PZX66683 QJT65811:QJT66683 QTP65811:QTP66683 RDL65811:RDL66683 RNH65811:RNH66683 RXD65811:RXD66683 SGZ65811:SGZ66683 SQV65811:SQV66683 TAR65811:TAR66683 TKN65811:TKN66683 TUJ65811:TUJ66683 UEF65811:UEF66683 UOB65811:UOB66683 UXX65811:UXX66683 VHT65811:VHT66683 VRP65811:VRP66683 WBL65811:WBL66683 WLH65811:WLH66683 WVD65811:WVD66683 L131353:L132225 IR131347:IR132219 SN131347:SN132219 ACJ131347:ACJ132219 AMF131347:AMF132219 AWB131347:AWB132219 BFX131347:BFX132219 BPT131347:BPT132219 BZP131347:BZP132219 CJL131347:CJL132219 CTH131347:CTH132219 DDD131347:DDD132219 DMZ131347:DMZ132219 DWV131347:DWV132219 EGR131347:EGR132219 EQN131347:EQN132219 FAJ131347:FAJ132219 FKF131347:FKF132219 FUB131347:FUB132219 GDX131347:GDX132219 GNT131347:GNT132219 GXP131347:GXP132219 HHL131347:HHL132219 HRH131347:HRH132219 IBD131347:IBD132219 IKZ131347:IKZ132219 IUV131347:IUV132219 JER131347:JER132219 JON131347:JON132219 JYJ131347:JYJ132219 KIF131347:KIF132219 KSB131347:KSB132219 LBX131347:LBX132219 LLT131347:LLT132219 LVP131347:LVP132219 MFL131347:MFL132219 MPH131347:MPH132219 MZD131347:MZD132219 NIZ131347:NIZ132219 NSV131347:NSV132219 OCR131347:OCR132219 OMN131347:OMN132219 OWJ131347:OWJ132219 PGF131347:PGF132219 PQB131347:PQB132219 PZX131347:PZX132219 QJT131347:QJT132219 QTP131347:QTP132219 RDL131347:RDL132219 RNH131347:RNH132219 RXD131347:RXD132219 SGZ131347:SGZ132219 SQV131347:SQV132219 TAR131347:TAR132219 TKN131347:TKN132219 TUJ131347:TUJ132219 UEF131347:UEF132219 UOB131347:UOB132219 UXX131347:UXX132219 VHT131347:VHT132219 VRP131347:VRP132219 WBL131347:WBL132219 WLH131347:WLH132219 WVD131347:WVD132219 L196889:L197761 IR196883:IR197755 SN196883:SN197755 ACJ196883:ACJ197755 AMF196883:AMF197755 AWB196883:AWB197755 BFX196883:BFX197755 BPT196883:BPT197755 BZP196883:BZP197755 CJL196883:CJL197755 CTH196883:CTH197755 DDD196883:DDD197755 DMZ196883:DMZ197755 DWV196883:DWV197755 EGR196883:EGR197755 EQN196883:EQN197755 FAJ196883:FAJ197755 FKF196883:FKF197755 FUB196883:FUB197755 GDX196883:GDX197755 GNT196883:GNT197755 GXP196883:GXP197755 HHL196883:HHL197755 HRH196883:HRH197755 IBD196883:IBD197755 IKZ196883:IKZ197755 IUV196883:IUV197755 JER196883:JER197755 JON196883:JON197755 JYJ196883:JYJ197755 KIF196883:KIF197755 KSB196883:KSB197755 LBX196883:LBX197755 LLT196883:LLT197755 LVP196883:LVP197755 MFL196883:MFL197755 MPH196883:MPH197755 MZD196883:MZD197755 NIZ196883:NIZ197755 NSV196883:NSV197755 OCR196883:OCR197755 OMN196883:OMN197755 OWJ196883:OWJ197755 PGF196883:PGF197755 PQB196883:PQB197755 PZX196883:PZX197755 QJT196883:QJT197755 QTP196883:QTP197755 RDL196883:RDL197755 RNH196883:RNH197755 RXD196883:RXD197755 SGZ196883:SGZ197755 SQV196883:SQV197755 TAR196883:TAR197755 TKN196883:TKN197755 TUJ196883:TUJ197755 UEF196883:UEF197755 UOB196883:UOB197755 UXX196883:UXX197755 VHT196883:VHT197755 VRP196883:VRP197755 WBL196883:WBL197755 WLH196883:WLH197755 WVD196883:WVD197755 L262425:L263297 IR262419:IR263291 SN262419:SN263291 ACJ262419:ACJ263291 AMF262419:AMF263291 AWB262419:AWB263291 BFX262419:BFX263291 BPT262419:BPT263291 BZP262419:BZP263291 CJL262419:CJL263291 CTH262419:CTH263291 DDD262419:DDD263291 DMZ262419:DMZ263291 DWV262419:DWV263291 EGR262419:EGR263291 EQN262419:EQN263291 FAJ262419:FAJ263291 FKF262419:FKF263291 FUB262419:FUB263291 GDX262419:GDX263291 GNT262419:GNT263291 GXP262419:GXP263291 HHL262419:HHL263291 HRH262419:HRH263291 IBD262419:IBD263291 IKZ262419:IKZ263291 IUV262419:IUV263291 JER262419:JER263291 JON262419:JON263291 JYJ262419:JYJ263291 KIF262419:KIF263291 KSB262419:KSB263291 LBX262419:LBX263291 LLT262419:LLT263291 LVP262419:LVP263291 MFL262419:MFL263291 MPH262419:MPH263291 MZD262419:MZD263291 NIZ262419:NIZ263291 NSV262419:NSV263291 OCR262419:OCR263291 OMN262419:OMN263291 OWJ262419:OWJ263291 PGF262419:PGF263291 PQB262419:PQB263291 PZX262419:PZX263291 QJT262419:QJT263291 QTP262419:QTP263291 RDL262419:RDL263291 RNH262419:RNH263291 RXD262419:RXD263291 SGZ262419:SGZ263291 SQV262419:SQV263291 TAR262419:TAR263291 TKN262419:TKN263291 TUJ262419:TUJ263291 UEF262419:UEF263291 UOB262419:UOB263291 UXX262419:UXX263291 VHT262419:VHT263291 VRP262419:VRP263291 WBL262419:WBL263291 WLH262419:WLH263291 WVD262419:WVD263291 L327961:L328833 IR327955:IR328827 SN327955:SN328827 ACJ327955:ACJ328827 AMF327955:AMF328827 AWB327955:AWB328827 BFX327955:BFX328827 BPT327955:BPT328827 BZP327955:BZP328827 CJL327955:CJL328827 CTH327955:CTH328827 DDD327955:DDD328827 DMZ327955:DMZ328827 DWV327955:DWV328827 EGR327955:EGR328827 EQN327955:EQN328827 FAJ327955:FAJ328827 FKF327955:FKF328827 FUB327955:FUB328827 GDX327955:GDX328827 GNT327955:GNT328827 GXP327955:GXP328827 HHL327955:HHL328827 HRH327955:HRH328827 IBD327955:IBD328827 IKZ327955:IKZ328827 IUV327955:IUV328827 JER327955:JER328827 JON327955:JON328827 JYJ327955:JYJ328827 KIF327955:KIF328827 KSB327955:KSB328827 LBX327955:LBX328827 LLT327955:LLT328827 LVP327955:LVP328827 MFL327955:MFL328827 MPH327955:MPH328827 MZD327955:MZD328827 NIZ327955:NIZ328827 NSV327955:NSV328827 OCR327955:OCR328827 OMN327955:OMN328827 OWJ327955:OWJ328827 PGF327955:PGF328827 PQB327955:PQB328827 PZX327955:PZX328827 QJT327955:QJT328827 QTP327955:QTP328827 RDL327955:RDL328827 RNH327955:RNH328827 RXD327955:RXD328827 SGZ327955:SGZ328827 SQV327955:SQV328827 TAR327955:TAR328827 TKN327955:TKN328827 TUJ327955:TUJ328827 UEF327955:UEF328827 UOB327955:UOB328827 UXX327955:UXX328827 VHT327955:VHT328827 VRP327955:VRP328827 WBL327955:WBL328827 WLH327955:WLH328827 WVD327955:WVD328827 L393497:L394369 IR393491:IR394363 SN393491:SN394363 ACJ393491:ACJ394363 AMF393491:AMF394363 AWB393491:AWB394363 BFX393491:BFX394363 BPT393491:BPT394363 BZP393491:BZP394363 CJL393491:CJL394363 CTH393491:CTH394363 DDD393491:DDD394363 DMZ393491:DMZ394363 DWV393491:DWV394363 EGR393491:EGR394363 EQN393491:EQN394363 FAJ393491:FAJ394363 FKF393491:FKF394363 FUB393491:FUB394363 GDX393491:GDX394363 GNT393491:GNT394363 GXP393491:GXP394363 HHL393491:HHL394363 HRH393491:HRH394363 IBD393491:IBD394363 IKZ393491:IKZ394363 IUV393491:IUV394363 JER393491:JER394363 JON393491:JON394363 JYJ393491:JYJ394363 KIF393491:KIF394363 KSB393491:KSB394363 LBX393491:LBX394363 LLT393491:LLT394363 LVP393491:LVP394363 MFL393491:MFL394363 MPH393491:MPH394363 MZD393491:MZD394363 NIZ393491:NIZ394363 NSV393491:NSV394363 OCR393491:OCR394363 OMN393491:OMN394363 OWJ393491:OWJ394363 PGF393491:PGF394363 PQB393491:PQB394363 PZX393491:PZX394363 QJT393491:QJT394363 QTP393491:QTP394363 RDL393491:RDL394363 RNH393491:RNH394363 RXD393491:RXD394363 SGZ393491:SGZ394363 SQV393491:SQV394363 TAR393491:TAR394363 TKN393491:TKN394363 TUJ393491:TUJ394363 UEF393491:UEF394363 UOB393491:UOB394363 UXX393491:UXX394363 VHT393491:VHT394363 VRP393491:VRP394363 WBL393491:WBL394363 WLH393491:WLH394363 WVD393491:WVD394363 L459033:L459905 IR459027:IR459899 SN459027:SN459899 ACJ459027:ACJ459899 AMF459027:AMF459899 AWB459027:AWB459899 BFX459027:BFX459899 BPT459027:BPT459899 BZP459027:BZP459899 CJL459027:CJL459899 CTH459027:CTH459899 DDD459027:DDD459899 DMZ459027:DMZ459899 DWV459027:DWV459899 EGR459027:EGR459899 EQN459027:EQN459899 FAJ459027:FAJ459899 FKF459027:FKF459899 FUB459027:FUB459899 GDX459027:GDX459899 GNT459027:GNT459899 GXP459027:GXP459899 HHL459027:HHL459899 HRH459027:HRH459899 IBD459027:IBD459899 IKZ459027:IKZ459899 IUV459027:IUV459899 JER459027:JER459899 JON459027:JON459899 JYJ459027:JYJ459899 KIF459027:KIF459899 KSB459027:KSB459899 LBX459027:LBX459899 LLT459027:LLT459899 LVP459027:LVP459899 MFL459027:MFL459899 MPH459027:MPH459899 MZD459027:MZD459899 NIZ459027:NIZ459899 NSV459027:NSV459899 OCR459027:OCR459899 OMN459027:OMN459899 OWJ459027:OWJ459899 PGF459027:PGF459899 PQB459027:PQB459899 PZX459027:PZX459899 QJT459027:QJT459899 QTP459027:QTP459899 RDL459027:RDL459899 RNH459027:RNH459899 RXD459027:RXD459899 SGZ459027:SGZ459899 SQV459027:SQV459899 TAR459027:TAR459899 TKN459027:TKN459899 TUJ459027:TUJ459899 UEF459027:UEF459899 UOB459027:UOB459899 UXX459027:UXX459899 VHT459027:VHT459899 VRP459027:VRP459899 WBL459027:WBL459899 WLH459027:WLH459899 WVD459027:WVD459899 L524569:L525441 IR524563:IR525435 SN524563:SN525435 ACJ524563:ACJ525435 AMF524563:AMF525435 AWB524563:AWB525435 BFX524563:BFX525435 BPT524563:BPT525435 BZP524563:BZP525435 CJL524563:CJL525435 CTH524563:CTH525435 DDD524563:DDD525435 DMZ524563:DMZ525435 DWV524563:DWV525435 EGR524563:EGR525435 EQN524563:EQN525435 FAJ524563:FAJ525435 FKF524563:FKF525435 FUB524563:FUB525435 GDX524563:GDX525435 GNT524563:GNT525435 GXP524563:GXP525435 HHL524563:HHL525435 HRH524563:HRH525435 IBD524563:IBD525435 IKZ524563:IKZ525435 IUV524563:IUV525435 JER524563:JER525435 JON524563:JON525435 JYJ524563:JYJ525435 KIF524563:KIF525435 KSB524563:KSB525435 LBX524563:LBX525435 LLT524563:LLT525435 LVP524563:LVP525435 MFL524563:MFL525435 MPH524563:MPH525435 MZD524563:MZD525435 NIZ524563:NIZ525435 NSV524563:NSV525435 OCR524563:OCR525435 OMN524563:OMN525435 OWJ524563:OWJ525435 PGF524563:PGF525435 PQB524563:PQB525435 PZX524563:PZX525435 QJT524563:QJT525435 QTP524563:QTP525435 RDL524563:RDL525435 RNH524563:RNH525435 RXD524563:RXD525435 SGZ524563:SGZ525435 SQV524563:SQV525435 TAR524563:TAR525435 TKN524563:TKN525435 TUJ524563:TUJ525435 UEF524563:UEF525435 UOB524563:UOB525435 UXX524563:UXX525435 VHT524563:VHT525435 VRP524563:VRP525435 WBL524563:WBL525435 WLH524563:WLH525435 WVD524563:WVD525435 L590105:L590977 IR590099:IR590971 SN590099:SN590971 ACJ590099:ACJ590971 AMF590099:AMF590971 AWB590099:AWB590971 BFX590099:BFX590971 BPT590099:BPT590971 BZP590099:BZP590971 CJL590099:CJL590971 CTH590099:CTH590971 DDD590099:DDD590971 DMZ590099:DMZ590971 DWV590099:DWV590971 EGR590099:EGR590971 EQN590099:EQN590971 FAJ590099:FAJ590971 FKF590099:FKF590971 FUB590099:FUB590971 GDX590099:GDX590971 GNT590099:GNT590971 GXP590099:GXP590971 HHL590099:HHL590971 HRH590099:HRH590971 IBD590099:IBD590971 IKZ590099:IKZ590971 IUV590099:IUV590971 JER590099:JER590971 JON590099:JON590971 JYJ590099:JYJ590971 KIF590099:KIF590971 KSB590099:KSB590971 LBX590099:LBX590971 LLT590099:LLT590971 LVP590099:LVP590971 MFL590099:MFL590971 MPH590099:MPH590971 MZD590099:MZD590971 NIZ590099:NIZ590971 NSV590099:NSV590971 OCR590099:OCR590971 OMN590099:OMN590971 OWJ590099:OWJ590971 PGF590099:PGF590971 PQB590099:PQB590971 PZX590099:PZX590971 QJT590099:QJT590971 QTP590099:QTP590971 RDL590099:RDL590971 RNH590099:RNH590971 RXD590099:RXD590971 SGZ590099:SGZ590971 SQV590099:SQV590971 TAR590099:TAR590971 TKN590099:TKN590971 TUJ590099:TUJ590971 UEF590099:UEF590971 UOB590099:UOB590971 UXX590099:UXX590971 VHT590099:VHT590971 VRP590099:VRP590971 WBL590099:WBL590971 WLH590099:WLH590971 WVD590099:WVD590971 L655641:L656513 IR655635:IR656507 SN655635:SN656507 ACJ655635:ACJ656507 AMF655635:AMF656507 AWB655635:AWB656507 BFX655635:BFX656507 BPT655635:BPT656507 BZP655635:BZP656507 CJL655635:CJL656507 CTH655635:CTH656507 DDD655635:DDD656507 DMZ655635:DMZ656507 DWV655635:DWV656507 EGR655635:EGR656507 EQN655635:EQN656507 FAJ655635:FAJ656507 FKF655635:FKF656507 FUB655635:FUB656507 GDX655635:GDX656507 GNT655635:GNT656507 GXP655635:GXP656507 HHL655635:HHL656507 HRH655635:HRH656507 IBD655635:IBD656507 IKZ655635:IKZ656507 IUV655635:IUV656507 JER655635:JER656507 JON655635:JON656507 JYJ655635:JYJ656507 KIF655635:KIF656507 KSB655635:KSB656507 LBX655635:LBX656507 LLT655635:LLT656507 LVP655635:LVP656507 MFL655635:MFL656507 MPH655635:MPH656507 MZD655635:MZD656507 NIZ655635:NIZ656507 NSV655635:NSV656507 OCR655635:OCR656507 OMN655635:OMN656507 OWJ655635:OWJ656507 PGF655635:PGF656507 PQB655635:PQB656507 PZX655635:PZX656507 QJT655635:QJT656507 QTP655635:QTP656507 RDL655635:RDL656507 RNH655635:RNH656507 RXD655635:RXD656507 SGZ655635:SGZ656507 SQV655635:SQV656507 TAR655635:TAR656507 TKN655635:TKN656507 TUJ655635:TUJ656507 UEF655635:UEF656507 UOB655635:UOB656507 UXX655635:UXX656507 VHT655635:VHT656507 VRP655635:VRP656507 WBL655635:WBL656507 WLH655635:WLH656507 WVD655635:WVD656507 L721177:L722049 IR721171:IR722043 SN721171:SN722043 ACJ721171:ACJ722043 AMF721171:AMF722043 AWB721171:AWB722043 BFX721171:BFX722043 BPT721171:BPT722043 BZP721171:BZP722043 CJL721171:CJL722043 CTH721171:CTH722043 DDD721171:DDD722043 DMZ721171:DMZ722043 DWV721171:DWV722043 EGR721171:EGR722043 EQN721171:EQN722043 FAJ721171:FAJ722043 FKF721171:FKF722043 FUB721171:FUB722043 GDX721171:GDX722043 GNT721171:GNT722043 GXP721171:GXP722043 HHL721171:HHL722043 HRH721171:HRH722043 IBD721171:IBD722043 IKZ721171:IKZ722043 IUV721171:IUV722043 JER721171:JER722043 JON721171:JON722043 JYJ721171:JYJ722043 KIF721171:KIF722043 KSB721171:KSB722043 LBX721171:LBX722043 LLT721171:LLT722043 LVP721171:LVP722043 MFL721171:MFL722043 MPH721171:MPH722043 MZD721171:MZD722043 NIZ721171:NIZ722043 NSV721171:NSV722043 OCR721171:OCR722043 OMN721171:OMN722043 OWJ721171:OWJ722043 PGF721171:PGF722043 PQB721171:PQB722043 PZX721171:PZX722043 QJT721171:QJT722043 QTP721171:QTP722043 RDL721171:RDL722043 RNH721171:RNH722043 RXD721171:RXD722043 SGZ721171:SGZ722043 SQV721171:SQV722043 TAR721171:TAR722043 TKN721171:TKN722043 TUJ721171:TUJ722043 UEF721171:UEF722043 UOB721171:UOB722043 UXX721171:UXX722043 VHT721171:VHT722043 VRP721171:VRP722043 WBL721171:WBL722043 WLH721171:WLH722043 WVD721171:WVD722043 L786713:L787585 IR786707:IR787579 SN786707:SN787579 ACJ786707:ACJ787579 AMF786707:AMF787579 AWB786707:AWB787579 BFX786707:BFX787579 BPT786707:BPT787579 BZP786707:BZP787579 CJL786707:CJL787579 CTH786707:CTH787579 DDD786707:DDD787579 DMZ786707:DMZ787579 DWV786707:DWV787579 EGR786707:EGR787579 EQN786707:EQN787579 FAJ786707:FAJ787579 FKF786707:FKF787579 FUB786707:FUB787579 GDX786707:GDX787579 GNT786707:GNT787579 GXP786707:GXP787579 HHL786707:HHL787579 HRH786707:HRH787579 IBD786707:IBD787579 IKZ786707:IKZ787579 IUV786707:IUV787579 JER786707:JER787579 JON786707:JON787579 JYJ786707:JYJ787579 KIF786707:KIF787579 KSB786707:KSB787579 LBX786707:LBX787579 LLT786707:LLT787579 LVP786707:LVP787579 MFL786707:MFL787579 MPH786707:MPH787579 MZD786707:MZD787579 NIZ786707:NIZ787579 NSV786707:NSV787579 OCR786707:OCR787579 OMN786707:OMN787579 OWJ786707:OWJ787579 PGF786707:PGF787579 PQB786707:PQB787579 PZX786707:PZX787579 QJT786707:QJT787579 QTP786707:QTP787579 RDL786707:RDL787579 RNH786707:RNH787579 RXD786707:RXD787579 SGZ786707:SGZ787579 SQV786707:SQV787579 TAR786707:TAR787579 TKN786707:TKN787579 TUJ786707:TUJ787579 UEF786707:UEF787579 UOB786707:UOB787579 UXX786707:UXX787579 VHT786707:VHT787579 VRP786707:VRP787579 WBL786707:WBL787579 WLH786707:WLH787579 WVD786707:WVD787579 L852249:L853121 IR852243:IR853115 SN852243:SN853115 ACJ852243:ACJ853115 AMF852243:AMF853115 AWB852243:AWB853115 BFX852243:BFX853115 BPT852243:BPT853115 BZP852243:BZP853115 CJL852243:CJL853115 CTH852243:CTH853115 DDD852243:DDD853115 DMZ852243:DMZ853115 DWV852243:DWV853115 EGR852243:EGR853115 EQN852243:EQN853115 FAJ852243:FAJ853115 FKF852243:FKF853115 FUB852243:FUB853115 GDX852243:GDX853115 GNT852243:GNT853115 GXP852243:GXP853115 HHL852243:HHL853115 HRH852243:HRH853115 IBD852243:IBD853115 IKZ852243:IKZ853115 IUV852243:IUV853115 JER852243:JER853115 JON852243:JON853115 JYJ852243:JYJ853115 KIF852243:KIF853115 KSB852243:KSB853115 LBX852243:LBX853115 LLT852243:LLT853115 LVP852243:LVP853115 MFL852243:MFL853115 MPH852243:MPH853115 MZD852243:MZD853115 NIZ852243:NIZ853115 NSV852243:NSV853115 OCR852243:OCR853115 OMN852243:OMN853115 OWJ852243:OWJ853115 PGF852243:PGF853115 PQB852243:PQB853115 PZX852243:PZX853115 QJT852243:QJT853115 QTP852243:QTP853115 RDL852243:RDL853115 RNH852243:RNH853115 RXD852243:RXD853115 SGZ852243:SGZ853115 SQV852243:SQV853115 TAR852243:TAR853115 TKN852243:TKN853115 TUJ852243:TUJ853115 UEF852243:UEF853115 UOB852243:UOB853115 UXX852243:UXX853115 VHT852243:VHT853115 VRP852243:VRP853115 WBL852243:WBL853115 WLH852243:WLH853115 WVD852243:WVD853115 L917785:L918657 IR917779:IR918651 SN917779:SN918651 ACJ917779:ACJ918651 AMF917779:AMF918651 AWB917779:AWB918651 BFX917779:BFX918651 BPT917779:BPT918651 BZP917779:BZP918651 CJL917779:CJL918651 CTH917779:CTH918651 DDD917779:DDD918651 DMZ917779:DMZ918651 DWV917779:DWV918651 EGR917779:EGR918651 EQN917779:EQN918651 FAJ917779:FAJ918651 FKF917779:FKF918651 FUB917779:FUB918651 GDX917779:GDX918651 GNT917779:GNT918651 GXP917779:GXP918651 HHL917779:HHL918651 HRH917779:HRH918651 IBD917779:IBD918651 IKZ917779:IKZ918651 IUV917779:IUV918651 JER917779:JER918651 JON917779:JON918651 JYJ917779:JYJ918651 KIF917779:KIF918651 KSB917779:KSB918651 LBX917779:LBX918651 LLT917779:LLT918651 LVP917779:LVP918651 MFL917779:MFL918651 MPH917779:MPH918651 MZD917779:MZD918651 NIZ917779:NIZ918651 NSV917779:NSV918651 OCR917779:OCR918651 OMN917779:OMN918651 OWJ917779:OWJ918651 PGF917779:PGF918651 PQB917779:PQB918651 PZX917779:PZX918651 QJT917779:QJT918651 QTP917779:QTP918651 RDL917779:RDL918651 RNH917779:RNH918651 RXD917779:RXD918651 SGZ917779:SGZ918651 SQV917779:SQV918651 TAR917779:TAR918651 TKN917779:TKN918651 TUJ917779:TUJ918651 UEF917779:UEF918651 UOB917779:UOB918651 UXX917779:UXX918651 VHT917779:VHT918651 VRP917779:VRP918651 WBL917779:WBL918651 WLH917779:WLH918651 WVD917779:WVD918651 L983321:L984193 IR983315:IR984187 SN983315:SN984187 ACJ983315:ACJ984187 AMF983315:AMF984187 AWB983315:AWB984187 BFX983315:BFX984187 BPT983315:BPT984187 BZP983315:BZP984187 CJL983315:CJL984187 CTH983315:CTH984187 DDD983315:DDD984187 DMZ983315:DMZ984187 DWV983315:DWV984187 EGR983315:EGR984187 EQN983315:EQN984187 FAJ983315:FAJ984187 FKF983315:FKF984187 FUB983315:FUB984187 GDX983315:GDX984187 GNT983315:GNT984187 GXP983315:GXP984187 HHL983315:HHL984187 HRH983315:HRH984187 IBD983315:IBD984187 IKZ983315:IKZ984187 IUV983315:IUV984187 JER983315:JER984187 JON983315:JON984187 JYJ983315:JYJ984187 KIF983315:KIF984187 KSB983315:KSB984187 LBX983315:LBX984187 LLT983315:LLT984187 LVP983315:LVP984187 MFL983315:MFL984187 MPH983315:MPH984187 MZD983315:MZD984187 NIZ983315:NIZ984187 NSV983315:NSV984187 OCR983315:OCR984187 OMN983315:OMN984187 OWJ983315:OWJ984187 PGF983315:PGF984187 PQB983315:PQB984187 PZX983315:PZX984187 QJT983315:QJT984187 QTP983315:QTP984187 RDL983315:RDL984187 RNH983315:RNH984187 RXD983315:RXD984187 SGZ983315:SGZ984187 SQV983315:SQV984187 TAR983315:TAR984187 TKN983315:TKN984187 TUJ983315:TUJ984187 UEF983315:UEF984187 UOB983315:UOB984187 UXX983315:UXX984187 VHT983315:VHT984187 VRP983315:VRP984187 WBL983315:WBL984187 WLH983315:WLH984187 BA215:BA220 L24 ACU24:ACW24 AMQ24:AMS24 AWM24:AWO24 BGI24:BGK24 BQE24:BQG24 CAA24:CAC24 CJW24:CJY24 CTS24:CTU24 DDO24:DDQ24 DNK24:DNM24 DXG24:DXI24 EHC24:EHE24 EQY24:ERA24 FAU24:FAW24 FKQ24:FKS24 FUM24:FUO24 GEI24:GEK24 GOE24:GOG24 GYA24:GYC24 HHW24:HHY24 HRS24:HRU24 IBO24:IBQ24 ILK24:ILM24 IVG24:IVI24 JFC24:JFE24 JOY24:JPA24 JYU24:JYW24 KIQ24:KIS24 KSM24:KSO24 LCI24:LCK24 LME24:LMG24 LWA24:LWC24 MFW24:MFY24 MPS24:MPU24 MZO24:MZQ24 NJK24:NJM24 NTG24:NTI24 ODC24:ODE24 OMY24:ONA24 OWU24:OWW24 PGQ24:PGS24 PQM24:PQO24 QAI24:QAK24 QKE24:QKG24 QUA24:QUC24 RDW24:RDY24 RNS24:RNU24 RXO24:RXQ24 SHK24:SHM24 SRG24:SRI24 TBC24:TBE24 TKY24:TLA24 TUU24:TUW24 UEQ24:UES24 UOM24:UOO24 UYI24:UYK24 VIE24:VIG24 VSA24:VSC24 WBW24:WBY24 WLS24:WLU24 WVO24:WVQ24 IR24 SN24 ACJ24 AMF24 AWB24 BFX24 BPT24 BZP24 CJL24 CTH24 DDD24 DMZ24 DWV24 EGR24 EQN24 FAJ24 FKF24 FUB24 GDX24 GNT24 GXP24 HHL24 HRH24 IBD24 IKZ24 IUV24 JER24 JON24 JYJ24 KIF24 KSB24 LBX24 LLT24 LVP24 MFL24 MPH24 MZD24 NIZ24 NSV24 OCR24 OMN24 OWJ24 PGF24 PQB24 PZX24 QJT24 QTP24 RDL24 RNH24 RXD24 SGZ24 SQV24 TAR24 TKN24 TUJ24 UEF24 UOB24 UXX24 VHT24 VRP24 WBL24 WLH24 WVD24 JC24:JE24 SY24:TA24 W24:Y24 AMQ163:AMS163 AWM163:AWO163 BGI163:BGK163 BQE163:BQG163 CAA163:CAC163 CJW163:CJY163 CTS163:CTU163 DDO163:DDQ163 DNK163:DNM163 DXG163:DXI163 EHC163:EHE163 EQY163:ERA163 FAU163:FAW163 FKQ163:FKS163 FUM163:FUO163 GEI163:GEK163 GOE163:GOG163 GYA163:GYC163 HHW163:HHY163 HRS163:HRU163 IBO163:IBQ163 ILK163:ILM163 IVG163:IVI163 JFC163:JFE163 JOY163:JPA163 JYU163:JYW163 KIQ163:KIS163 KSM163:KSO163 LCI163:LCK163 LME163:LMG163 LWA163:LWC163 MFW163:MFY163 MPS163:MPU163 MZO163:MZQ163 NJK163:NJM163 NTG163:NTI163 ODC163:ODE163 OMY163:ONA163 OWU163:OWW163 PGQ163:PGS163 PQM163:PQO163 QAI163:QAK163 QKE163:QKG163 QUA163:QUC163 RDW163:RDY163 RNS163:RNU163 RXO163:RXQ163 SHK163:SHM163 SRG163:SRI163 TBC163:TBE163 TKY163:TLA163 TUU163:TUW163 UEQ163:UES163 UOM163:UOO163 UYI163:UYK163 VIE163:VIG163 VSA163:VSC163 WBW163:WBY163 WLS163:WLU163 WVO163:WVQ163 IR163 SN163 ACJ163 AMF163 AWB163 BFX163 BPT163 BZP163 CJL163 CTH163 DDD163 DMZ163 DWV163 EGR163 EQN163 FAJ163 FKF163 FUB163 GDX163 GNT163 GXP163 HHL163 HRH163 IBD163 IKZ163 IUV163 JER163 JON163 JYJ163 KIF163 KSB163 LBX163 LLT163 LVP163 MFL163 MPH163 MZD163 NIZ163 NSV163 OCR163 OMN163 OWJ163 PGF163 PQB163 PZX163 QJT163 QTP163 RDL163 RNH163 RXD163 SGZ163 SQV163 TAR163 TKN163 TUJ163 UEF163 UOB163 UXX163 VHT163 VRP163 WBL163 WLH163 WVD163 JC163:JE163 I162 T162:V162 SY163:TA163 ACR162:ACT162 SV162:SX162 IZ162:JB162 WVA162 WLE162 WBI162 VRM162 VHQ162 UXU162 UNY162 UEC162 TUG162 TKK162 TAO162 SQS162 SGW162 RXA162 RNE162 RDI162 QTM162 QJQ162 PZU162 PPY162 PGC162 OWG162 OMK162 OCO162 NSS162 NIW162 MZA162 MPE162 MFI162 LVM162 LLQ162 LBU162 KRY162 KIC162 JYG162 JOK162 JEO162 IUS162 IKW162 IBA162 HRE162 HHI162 GXM162 GNQ162 GDU162 FTY162 FKC162 FAG162 EQK162 EGO162 DWS162 DMW162 DDA162 CTE162 CJI162 BZM162 BPQ162 BFU162 AVY162 AMC162 ACG162 SK162 IO162 WVL162:WVN162 WLP162:WLR162 WBT162:WBV162 VRX162:VRZ162 VIB162:VID162 UYF162:UYH162 UOJ162:UOL162 UEN162:UEP162 TUR162:TUT162 TKV162:TKX162 TAZ162:TBB162 SRD162:SRF162 SHH162:SHJ162 RXL162:RXN162 RNP162:RNR162 RDT162:RDV162 QTX162:QTZ162 QKB162:QKD162 QAF162:QAH162 PQJ162:PQL162 PGN162:PGP162 OWR162:OWT162 OMV162:OMX162 OCZ162:ODB162 NTD162:NTF162 NJH162:NJJ162 MZL162:MZN162 MPP162:MPR162 MFT162:MFV162 LVX162:LVZ162 LMB162:LMD162 LCF162:LCH162 KSJ162:KSL162 KIN162:KIP162 JYR162:JYT162 JOV162:JOX162 JEZ162:JFB162 IVD162:IVF162 ILH162:ILJ162 IBL162:IBN162 HRP162:HRR162 HHT162:HHV162 GXX162:GXZ162 GOB162:GOD162 GEF162:GEH162 FUJ162:FUL162 FKN162:FKP162 FAR162:FAT162 EQV162:EQX162 EGZ162:EHB162 DXD162:DXF162 DNH162:DNJ162 DDL162:DDN162 CTP162:CTR162 CJT162:CJV162 BZX162:BZZ162 BQB162:BQD162 BGF162:BGH162 AWJ162:AWL162 AMN162:AMP162 ACU163:ACW163 W163:Y169 M358:M359 W175:Y175 L175 L261:L262 W261:Y263 W271:W273 L269:L270 WBF278 VRJ278 VHN278 UXR278 UNV278 UDZ278 TUD278 TKH278 TAL278 SQP278 SGT278 RWX278 RNB278 RDF278 QTJ278 QJN278 PZR278 PPV278 PFZ278 OWD278 OMH278 OCL278 NSP278 NIT278 MYX278 MPB278 MFF278 LVJ278 LLN278 LBR278 KRV278 KHZ278 JYD278 JOH278 JEL278 IUP278 IKT278 IAX278 HRB278 HHF278 GXJ278 GNN278 GDR278 FTV278 FJZ278 FAD278 EQH278 EGL278 DWP278 DMT278 DCX278 CTB278 CJF278 BZJ278 BPN278 BFR278 AVV278 ALZ278 ACD278 SH278 IL278 WVI278:WVK278 WLM278:WLO278 WBQ278:WBS278 VRU278:VRW278 VHY278:VIA278 UYC278:UYE278 UOG278:UOI278 UEK278:UEM278 TUO278:TUQ278 TKS278:TKU278 TAW278:TAY278 SRA278:SRC278 SHE278:SHG278 RXI278:RXK278 RNM278:RNO278 RDQ278:RDS278 QTU278:QTW278 QJY278:QKA278 QAC278:QAE278 PQG278:PQI278 PGK278:PGM278 OWO278:OWQ278 OMS278:OMU278 OCW278:OCY278 NTA278:NTC278 NJE278:NJG278 MZI278:MZK278 MPM278:MPO278 MFQ278:MFS278 LVU278:LVW278 LLY278:LMA278 LCC278:LCE278 KSG278:KSI278 KIK278:KIM278 JYO278:JYQ278 JOS278:JOU278 JEW278:JEY278 IVA278:IVC278 ILE278:ILG278 IBI278:IBK278 HRM278:HRO278 HHQ278:HHS278 GXU278:GXW278 GNY278:GOA278 GEC278:GEE278 FUG278:FUI278 FKK278:FKM278 FAO278:FAQ278 EQS278:EQU278 EGW278:EGY278 DXA278:DXC278 DNE278:DNG278 DDI278:DDK278 CTM278:CTO278 CJQ278:CJS278 BZU278:BZW278 BPY278:BQA278 BGC278:BGE278 AWG278:AWI278 AMK278:AMM278 ACO278:ACQ278 SS278:SU278 IW278:IY278 WUX278 WLB278 BWV284 CJQ269:CJQ270 X358:Z359 AMH358:AMH359 ACL358:ACL359 SP358:SP359 IT358:IT359 WVQ358:WVS359 WLU358:WLW359 WBY358:WCA359 VSC358:VSE359 VIG358:VII359 UYK358:UYM359 UOO358:UOQ359 UES358:UEU359 TUW358:TUY359 TLA358:TLC359 TBE358:TBG359 SRI358:SRK359 SHM358:SHO359 RXQ358:RXS359 RNU358:RNW359 RDY358:REA359 QUC358:QUE359 QKG358:QKI359 QAK358:QAM359 PQO358:PQQ359 PGS358:PGU359 OWW358:OWY359 ONA358:ONC359 ODE358:ODG359 NTI358:NTK359 NJM358:NJO359 MZQ358:MZS359 MPU358:MPW359 MFY358:MGA359 LWC358:LWE359 LMG358:LMI359 LCK358:LCM359 KSO358:KSQ359 KIS358:KIU359 JYW358:JYY359 JPA358:JPC359 JFE358:JFG359 IVI358:IVK359 ILM358:ILO359 IBQ358:IBS359 HRU358:HRW359 HHY358:HIA359 GYC358:GYE359 GOG358:GOI359 GEK358:GEM359 FUO358:FUQ359 FKS358:FKU359 FAW358:FAY359 ERA358:ERC359 EHE358:EHG359 DXI358:DXK359 DNM358:DNO359 DDQ358:DDS359 CTU358:CTW359 CJY358:CKA359 CAC358:CAE359 BQG358:BQI359 BGK358:BGM359 AWO358:AWQ359 AMS358:AMU359 ACW358:ACY359 TA358:TC359 JE358:JG359 WVF358:WVF359 WLJ358:WLJ359 WBN358:WBN359 VRR358:VRR359 VHV358:VHV359 UXZ358:UXZ359 UOD358:UOD359 UEH358:UEH359 TUL358:TUL359 TKP358:TKP359 TAT358:TAT359 SQX358:SQX359 SHB358:SHB359 RXF358:RXF359 RNJ358:RNJ359 RDN358:RDN359 QTR358:QTR359 QJV358:QJV359 PZZ358:PZZ359 PQD358:PQD359 PGH358:PGH359 OWL358:OWL359 OMP358:OMP359 OCT358:OCT359 NSX358:NSX359 NJB358:NJB359 MZF358:MZF359 MPJ358:MPJ359 MFN358:MFN359 LVR358:LVR359 LLV358:LLV359 LBZ358:LBZ359 KSD358:KSD359 KIH358:KIH359 JYL358:JYL359 JOP358:JOP359 JET358:JET359 IUX358:IUX359 ILB358:ILB359 IBF358:IBF359 HRJ358:HRJ359 HHN358:HHN359 GXR358:GXR359 GNV358:GNV359 GDZ358:GDZ359 FUD358:FUD359 FKH358:FKH359 FAL358:FAL359 EQP358:EQP359 EGT358:EGT359 DWX358:DWX359 DNB358:DNB359 DDF358:DDF359 CTJ358:CTJ359 CJN358:CJN359 BZR358:BZR359 BPV358:BPV359 BFZ358:BFZ359 AWD358:AWD359 DDI269:DDI270 DNE269:DNE270 DXA269:DXA270 EGW269:EGW270 EQS269:EQS270 FAO269:FAO270 FKK269:FKK270 FUG269:FUG270 GEC269:GEC270 GNY269:GNY270 GXU269:GXU270 HHQ269:HHQ270 HRM269:HRM270 IBI269:IBI270 ILE269:ILE270 IVA269:IVA270 JEW269:JEW270 JOS269:JOS270 JYO269:JYO270 KIK269:KIK270 KSG269:KSG270 LCC269:LCC270 LLY269:LLY270 LVU269:LVU270 MFQ269:MFQ270 MPM269:MPM270 MZI269:MZI270 NJE269:NJE270 NTA269:NTA270 OCW269:OCW270 OMS269:OMS270 OWO269:OWO270 PGK269:PGK270 PQG269:PQG270 QAC269:QAC270 QJY269:QJY270 QTU269:QTU270 RDQ269:RDQ270 RNM269:RNM270 RXI269:RXI270 SHE269:SHE270 SRA269:SRA270 TAW269:TAW270 TKS269:TKS270 TUO269:TUO270 UEK269:UEK270 UOG269:UOG270 UYC269:UYC270 VHY269:VHY270 VRU269:VRU270 WBQ269:WBQ270 WLM269:WLM270 WVI269:WVI270 JH269:JJ270 TD269:TF270 ACZ269:ADB270 AMV269:AMX270 AWR269:AWT270 BGN269:BGP270 BQJ269:BQL270 CAF269:CAH270 CKB269:CKD270 CTX269:CTZ270 DDT269:DDV270 DNP269:DNR270 DXL269:DXN270 EHH269:EHJ270 ERD269:ERF270 FAZ269:FBB270 FKV269:FKX270 FUR269:FUT270 GEN269:GEP270 GOJ269:GOL270 GYF269:GYH270 HIB269:HID270 HRX269:HRZ270 IBT269:IBV270 ILP269:ILR270 IVL269:IVN270 JFH269:JFJ270 JPD269:JPF270 JYZ269:JZB270 KIV269:KIX270 KSR269:KST270 LCN269:LCP270 LMJ269:LML270 LWF269:LWH270 MGB269:MGD270 MPX269:MPZ270 MZT269:MZV270 NJP269:NJR270 NTL269:NTN270 ODH269:ODJ270 OND269:ONF270 OWZ269:OXB270 PGV269:PGX270 PQR269:PQT270 QAN269:QAP270 QKJ269:QKL270 QUF269:QUH270 REB269:RED270 RNX269:RNZ270 RXT269:RXV270 SHP269:SHR270 SRL269:SRN270 TBH269:TBJ270 TLD269:TLF270 TUZ269:TVB270 UEV269:UEX270 UOR269:UOT270 UYN269:UYP270 VIJ269:VIL270 VSF269:VSH270 WCB269:WCD270 WLX269:WLZ270 WVT269:WVV270 IW269:IW270 SS269:SS270 ACO269:ACO270 AMK269:AMK270 AWG269:AWG270 BGC269:BGC270 BPY269:BPY270 BZU269:BZU270 CTM269:CTM270 W282:Y282 BER283 CSB283 CIF283 DBX283 DLT283 DVP283 EFL283 EPH283 EZD283 FIZ283 FSV283 GCR283 GMN283 GWJ283 HGF283 HQB283 HZX283 IJT283 ITP283 JDL283 JNH283 JXD283 KGZ283 KQV283 LAR283 LKN283 LUJ283 MEF283 MOB283 MXX283 NHT283 NRP283 OBL283 OLH283 OVD283 PEZ283 POV283 PYR283 QIN283 QSJ283 RCF283 RMB283 RVX283 SFT283 SPP283 SZL283 TJH283 TTD283 UCZ283 UMV283 UWR283 VGN283 VQJ283 WAF283 WKB283 WTX283 HW283:HY283 RS283:RU283 ABO283:ABQ283 ALK283:ALM283 AVG283:AVI283 BFC283:BFE283 BOY283:BPA283 BYU283:BYW283 CIQ283:CIS283 CSM283:CSO283 DCI283:DCK283 DME283:DMG283 DWA283:DWC283 EFW283:EFY283 EPS283:EPU283 EZO283:EZQ283 FJK283:FJM283 FTG283:FTI283 GDC283:GDE283 GMY283:GNA283 GWU283:GWW283 HGQ283:HGS283 HQM283:HQO283 IAI283:IAK283 IKE283:IKG283 IUA283:IUC283 JDW283:JDY283 JNS283:JNU283 JXO283:JXQ283 KHK283:KHM283 KRG283:KRI283 LBC283:LBE283 LKY283:LLA283 LUU283:LUW283 MEQ283:MES283 MOM283:MOO283 MYI283:MYK283 NIE283:NIG283 NSA283:NSC283 OBW283:OBY283 OLS283:OLU283 OVO283:OVQ283 PFK283:PFM283 PPG283:PPI283 PZC283:PZE283 QIY283:QJA283 QSU283:QSW283 RCQ283:RCS283 RMM283:RMO283 RWI283:RWK283 SGE283:SGG283 SQA283:SQC283 SZW283:SZY283 TJS283:TJU283 TTO283:TTQ283 UDK283:UDM283 UNG283:UNI283 UXC283:UXE283 VGY283:VHA283 VQU283:VQW283 WAQ283:WAS283 WKM283:WKO283 WUI283:WUK283 HL283 RH283 ABD283 AKZ283 AUV283 BON283 BYJ283 L233:L235 BDD284 CQN284 CGR284 DAJ284 DKF284 DUB284 EDX284 ENT284 EXP284 FHL284 FRH284 GBD284 GKZ284 GUV284 HER284 HON284 HYJ284 IIF284 ISB284 JBX284 JLT284 JVP284 KFL284 KPH284 KZD284 LIZ284 LSV284 MCR284 MMN284 MWJ284 NGF284 NQB284 NZX284 OJT284 OTP284 PDL284 PNH284 PXD284 QGZ284 QQV284 RAR284 RKN284 RUJ284 SEF284 SOB284 SXX284 THT284 TRP284 UBL284 ULH284 UVD284 VEZ284 VOV284 VYR284 WIN284 WSJ284 GI284:GK284 QE284:QG284 AAA284:AAC284 AJW284:AJY284 ATS284:ATU284 BDO284:BDQ284 BNK284:BNM284 BXG284:BXI284 CHC284:CHE284 CQY284:CRA284 DAU284:DAW284 DKQ284:DKS284 DUM284:DUO284 EEI284:EEK284 EOE284:EOG284 EYA284:EYC284 FHW284:FHY284 FRS284:FRU284 GBO284:GBQ284 GLK284:GLM284 GVG284:GVI284 HFC284:HFE284 HOY284:HPA284 HYU284:HYW284 IIQ284:IIS284 ISM284:ISO284 JCI284:JCK284 JME284:JMG284 JWA284:JWC284 KFW284:KFY284 KPS284:KPU284 KZO284:KZQ284 LJK284:LJM284 LTG284:LTI284 MDC284:MDE284 MMY284:MNA284 MWU284:MWW284 NGQ284:NGS284 NQM284:NQO284 OAI284:OAK284 OKE284:OKG284 OUA284:OUC284 PDW284:PDY284 PNS284:PNU284 PXO284:PXQ284 QHK284:QHM284 QRG284:QRI284 RBC284:RBE284 RKY284:RLA284 RUU284:RUW284 SEQ284:SES284 SOM284:SOO284 SYI284:SYK284 TIE284:TIG284 TSA284:TSC284 UBW284:UBY284 ULS284:ULU284 UVO284:UVQ284 VFK284:VFM284 VPG284:VPI284 VZC284:VZE284 WIY284:WJA284 WSU284:WSW284 FX284 PT284 ZP284 AJL284 ATH284 BMZ284 W313:Y316 Z142 BWS297 BDA297 CQK297 CGO297 DAG297 DKC297 DTY297 EDU297 ENQ297 EXM297 FHI297 FRE297 GBA297 GKW297 GUS297 HEO297 HOK297 HYG297 IIC297 IRY297 JBU297 JLQ297 JVM297 KFI297 KPE297 KZA297 LIW297 LSS297 MCO297 MMK297 MWG297 NGC297 NPY297 NZU297 OJQ297 OTM297 PDI297 PNE297 PXA297 QGW297 QQS297 RAO297 RKK297 RUG297 SEC297 SNY297 SXU297 THQ297 TRM297 UBI297 ULE297 UVA297 VEW297 VOS297 VYO297 WIK297 WSG297 GF297:GH297 QB297:QD297 ZX297:ZZ297 AJT297:AJV297 ATP297:ATR297 BDL297:BDN297 BNH297:BNJ297 BXD297:BXF297 CGZ297:CHB297 CQV297:CQX297 DAR297:DAT297 DKN297:DKP297 DUJ297:DUL297 EEF297:EEH297 EOB297:EOD297 EXX297:EXZ297 FHT297:FHV297 FRP297:FRR297 GBL297:GBN297 GLH297:GLJ297 GVD297:GVF297 HEZ297:HFB297 HOV297:HOX297 HYR297:HYT297 IIN297:IIP297 ISJ297:ISL297 JCF297:JCH297 JMB297:JMD297 JVX297:JVZ297 KFT297:KFV297 KPP297:KPR297 KZL297:KZN297 LJH297:LJJ297 LTD297:LTF297 MCZ297:MDB297 MMV297:MMX297 MWR297:MWT297 NGN297:NGP297 NQJ297:NQL297 OAF297:OAH297 OKB297:OKD297 OTX297:OTZ297 PDT297:PDV297 PNP297:PNR297 PXL297:PXN297 QHH297:QHJ297 QRD297:QRF297 RAZ297:RBB297 RKV297:RKX297 RUR297:RUT297 SEN297:SEP297 SOJ297:SOL297 SYF297:SYH297 TIB297:TID297 TRX297:TRZ297 UBT297:UBV297 ULP297:ULR297 UVL297:UVN297 VFH297:VFJ297 VPD297:VPF297 VYZ297:VZB297 WIV297:WIX297 WSR297:WST297 FU297 PQ297 ZM297 AJI297 ATE297 BMW297 Y271:Y273 W275:Y279 L163:L169 L313:L316 W284:Y296 L275:L299 AS267:AS268 W205:Y205 X144:X161 WLX205 WVT205 L205 JS205:JU205 TO205:TQ205 ADK205:ADM205 ANG205:ANI205 AXC205:AXE205 BGY205:BHA205 BQU205:BQW205 CAQ205:CAS205 CKM205:CKO205 CUI205:CUK205 DEE205:DEG205 DOA205:DOC205 DXW205:DXY205 EHS205:EHU205 ERO205:ERQ205 FBK205:FBM205 FLG205:FLI205 FVC205:FVE205 GEY205:GFA205 GOU205:GOW205 GYQ205:GYS205 HIM205:HIO205 HSI205:HSK205 ICE205:ICG205 IMA205:IMC205 IVW205:IVY205 JFS205:JFU205 JPO205:JPQ205 JZK205:JZM205 KJG205:KJI205 KTC205:KTE205 LCY205:LDA205 LMU205:LMW205 LWQ205:LWS205 MGM205:MGO205 MQI205:MQK205 NAE205:NAG205 NKA205:NKC205 NTW205:NTY205 ODS205:ODU205 ONO205:ONQ205 OXK205:OXM205 PHG205:PHI205 PRC205:PRE205 QAY205:QBA205 QKU205:QKW205 QUQ205:QUS205 REM205:REO205 ROI205:ROK205 RYE205:RYG205 SIA205:SIC205 SRW205:SRY205 TBS205:TBU205 TLO205:TLQ205 TVK205:TVM205 UFG205:UFI205 UPC205:UPE205 UYY205:UZA205 VIU205:VIW205 VSQ205:VSS205 WCM205:WCO205 WMI205:WMK205 WWE205:WWG205 JH205 TD205 ACZ205 AMV205 AWR205 BGN205 BQJ205 CAF205 CKB205 CTX205 DDT205 DNP205 DXL205 EHH205 ERD205 FAZ205 FKV205 FUR205 GEN205 GOJ205 GYF205 HIB205 HRX205 IBT205 ILP205 IVL205 JFH205 JPD205 JYZ205 KIV205 KSR205 LCN205 LMJ205 LWF205 MGB205 MPX205 MZT205 NJP205 NTL205 ODH205 OND205 OWZ205 PGV205 PQR205 QAN205 QKJ205 QUF205 REB205 RNX205 RXT205 SHP205 SRL205 TBH205 TLD205 TUZ205 UEV205 UOR205 UYN205 VIJ205 VSF205 J337 W319:Y320 BER321:BER322 CSB321:CSB322 CIF321:CIF322 DBX321:DBX322 DLT321:DLT322 DVP321:DVP322 EFL321:EFL322 EPH321:EPH322 EZD321:EZD322 FIZ321:FIZ322 FSV321:FSV322 GCR321:GCR322 GMN321:GMN322 GWJ321:GWJ322 HGF321:HGF322 HQB321:HQB322 HZX321:HZX322 IJT321:IJT322 ITP321:ITP322 JDL321:JDL322 JNH321:JNH322 JXD321:JXD322 KGZ321:KGZ322 KQV321:KQV322 LAR321:LAR322 LKN321:LKN322 LUJ321:LUJ322 MEF321:MEF322 MOB321:MOB322 MXX321:MXX322 NHT321:NHT322 NRP321:NRP322 OBL321:OBL322 OLH321:OLH322 OVD321:OVD322 PEZ321:PEZ322 POV321:POV322 PYR321:PYR322 QIN321:QIN322 QSJ321:QSJ322 RCF321:RCF322 RMB321:RMB322 RVX321:RVX322 SFT321:SFT322 SPP321:SPP322 SZL321:SZL322 TJH321:TJH322 TTD321:TTD322 UCZ321:UCZ322 UMV321:UMV322 UWR321:UWR322 VGN321:VGN322 VQJ321:VQJ322 WAF321:WAF322 WKB321:WKB322 WTX321:WTX322 HW321:HY322 RS321:RU322 ABO321:ABQ322 ALK321:ALM322 AVG321:AVI322 BFC321:BFE322 BOY321:BPA322 BYU321:BYW322 CIQ321:CIS322 CSM321:CSO322 DCI321:DCK322 DME321:DMG322 DWA321:DWC322 EFW321:EFY322 EPS321:EPU322 EZO321:EZQ322 FJK321:FJM322 FTG321:FTI322 GDC321:GDE322 GMY321:GNA322 GWU321:GWW322 HGQ321:HGS322 HQM321:HQO322 IAI321:IAK322 IKE321:IKG322 IUA321:IUC322 JDW321:JDY322 JNS321:JNU322 JXO321:JXQ322 KHK321:KHM322 KRG321:KRI322 LBC321:LBE322 LKY321:LLA322 LUU321:LUW322 MEQ321:MES322 MOM321:MOO322 MYI321:MYK322 NIE321:NIG322 NSA321:NSC322 OBW321:OBY322 OLS321:OLU322 OVO321:OVQ322 PFK321:PFM322 PPG321:PPI322 PZC321:PZE322 QIY321:QJA322 QSU321:QSW322 RCQ321:RCS322 RMM321:RMO322 RWI321:RWK322 SGE321:SGG322 SQA321:SQC322 SZW321:SZY322 TJS321:TJU322 TTO321:TTQ322 UDK321:UDM322 UNG321:UNI322 UXC321:UXE322 VGY321:VHA322 VQU321:VQW322 WAQ321:WAS322 WKM321:WKO322 WUI321:WUK322 HL321:HL322 RH321:RH322 ABD321:ABD322 AKZ321:AKZ322 AUV321:AUV322 BON321:BON322 BER338 WCB205 T336:V336 U337:W337 L338 CSB338 CIF338 DBX338 DLT338 DVP338 EFL338 EPH338 EZD338 FIZ338 FSV338 GCR338 GMN338 GWJ338 HGF338 HQB338 HZX338 IJT338 ITP338 JDL338 JNH338 JXD338 KGZ338 KQV338 LAR338 LKN338 LUJ338 MEF338 MOB338 MXX338 NHT338 NRP338 OBL338 OLH338 OVD338 PEZ338 POV338 PYR338 QIN338 QSJ338 RCF338 RMB338 RVX338 SFT338 SPP338 SZL338 TJH338 TTD338 UCZ338 UMV338 UWR338 VGN338 VQJ338 WAF338 WKB338 WTX338 HW338:HY338 RS338:RU338 ABO338:ABQ338 ALK338:ALM338 AVG338:AVI338 BFC338:BFE338 BOY338:BPA338 BYU338:BYW338 CIQ338:CIS338 CSM338:CSO338 DCI338:DCK338 DME338:DMG338 DWA338:DWC338 EFW338:EFY338 EPS338:EPU338 EZO338:EZQ338 FJK338:FJM338 FTG338:FTI338 GDC338:GDE338 GMY338:GNA338 GWU338:GWW338 HGQ338:HGS338 HQM338:HQO338 IAI338:IAK338 IKE338:IKG338 IUA338:IUC338 JDW338:JDY338 JNS338:JNU338 JXO338:JXQ338 KHK338:KHM338 KRG338:KRI338 LBC338:LBE338 LKY338:LLA338 LUU338:LUW338 MEQ338:MES338 MOM338:MOO338 MYI338:MYK338 NIE338:NIG338 NSA338:NSC338 OBW338:OBY338 OLS338:OLU338 OVO338:OVQ338 PFK338:PFM338 PPG338:PPI338 PZC338:PZE338 QIY338:QJA338 QSU338:QSW338 RCQ338:RCS338 RMM338:RMO338 RWI338:RWK338 SGE338:SGG338 SQA338:SQC338 SZW338:SZY338 TJS338:TJU338 TTO338:TTQ338 UDK338:UDM338 UNG338:UNI338 UXC338:UXE338 VGY338:VHA338 VQU338:VQW338 WAQ338:WAS338 WKM338:WKO338 WUI338:WUK338 HL338 RH338 ABD338 AKZ338 AUV338 BON338 W323:Y335 BYJ321:BYJ322 L319:L335 BYJ338 BA213 BE214 X345:X347 Y339:Y347 X350:Y350 X351:X354 VRP363:VRP1147 WBL363:WBL1147 WLH363:WLH1147 WVD363:WVD1147 JC363:JE1147 SY363:TA1147 ACU363:ACW1147 AMQ363:AMS1147 AWM363:AWO1147 BGI363:BGK1147 BQE363:BQG1147 CAA363:CAC1147 CJW363:CJY1147 CTS363:CTU1147 DDO363:DDQ1147 DNK363:DNM1147 DXG363:DXI1147 EHC363:EHE1147 EQY363:ERA1147 FAU363:FAW1147 FKQ363:FKS1147 FUM363:FUO1147 GEI363:GEK1147 GOE363:GOG1147 GYA363:GYC1147 HHW363:HHY1147 HRS363:HRU1147 IBO363:IBQ1147 ILK363:ILM1147 IVG363:IVI1147 JFC363:JFE1147 JOY363:JPA1147 JYU363:JYW1147 KIQ363:KIS1147 KSM363:KSO1147 LCI363:LCK1147 LME363:LMG1147 LWA363:LWC1147 MFW363:MFY1147 MPS363:MPU1147 MZO363:MZQ1147 NJK363:NJM1147 NTG363:NTI1147 ODC363:ODE1147 OMY363:ONA1147 OWU363:OWW1147 PGQ363:PGS1147 PQM363:PQO1147 QAI363:QAK1147 QKE363:QKG1147 QUA363:QUC1147 RDW363:RDY1147 RNS363:RNU1147 RXO363:RXQ1147 SHK363:SHM1147 SRG363:SRI1147 TBC363:TBE1147 TKY363:TLA1147 TUU363:TUW1147 UEQ363:UES1147 UOM363:UOO1147 UYI363:UYK1147 VIE363:VIG1147 VSA363:VSC1147 WBW363:WBY1147 WLS363:WLU1147 WVO363:WVQ1147 IR363:IR1147 SN363:SN1147 ACJ363:ACJ1147 AMF363:AMF1147 AWB363:AWB1147 BFX363:BFX1147 BPT363:BPT1147 BZP363:BZP1147 CJL363:CJL1147 CTH363:CTH1147 DDD363:DDD1147 DMZ363:DMZ1147 DWV363:DWV1147 EGR363:EGR1147 EQN363:EQN1147 FAJ363:FAJ1147 FKF363:FKF1147 FUB363:FUB1147 GDX363:GDX1147 GNT363:GNT1147 GXP363:GXP1147 HHL363:HHL1147 HRH363:HRH1147 IBD363:IBD1147 IKZ363:IKZ1147 IUV363:IUV1147 JER363:JER1147 JON363:JON1147 JYJ363:JYJ1147 KIF363:KIF1147 KSB363:KSB1147 LBX363:LBX1147 LLT363:LLT1147 LVP363:LVP1147 MFL363:MFL1147 MPH363:MPH1147 MZD363:MZD1147 NIZ363:NIZ1147 NSV363:NSV1147 OCR363:OCR1147 OMN363:OMN1147 OWJ363:OWJ1147 PGF363:PGF1147 PQB363:PQB1147 PZX363:PZX1147 QJT363:QJT1147 QTP363:QTP1147 RDL363:RDL1147 RNH363:RNH1147 RXD363:RXD1147 SGZ363:SGZ1147 SQV363:SQV1147 TAR363:TAR1147 TKN363:TKN1147 TUJ363:TUJ1147 UEF363:UEF1147 UOB363:UOB1147 UXX363:UXX1147 L363:L1153 W348:Y349 L348:L349 W355:Y357 W363:Y1153 L355:L357 W362:Y362 L362 UXX361:UXX362 UOB361:UOB362 UEF361:UEF362 TUJ361:TUJ362 TKN361:TKN362 TAR361:TAR362 SQV361:SQV362 SGZ361:SGZ362 RXD361:RXD362 RNH361:RNH362 RDL361:RDL362 QTP361:QTP362 QJT361:QJT362 PZX361:PZX362 PQB361:PQB362 PGF361:PGF362 OWJ361:OWJ362 OMN361:OMN362 OCR361:OCR362 NSV361:NSV362 NIZ361:NIZ362 MZD361:MZD362 MPH361:MPH362 MFL361:MFL362 LVP361:LVP362 LLT361:LLT362 LBX361:LBX362 KSB361:KSB362 KIF361:KIF362 JYJ361:JYJ362 JON361:JON362 JER361:JER362 IUV361:IUV362 IKZ361:IKZ362 IBD361:IBD362 HRH361:HRH362 HHL361:HHL362 GXP361:GXP362 GNT361:GNT362 GDX361:GDX362 FUB361:FUB362 FKF361:FKF362 FAJ361:FAJ362 EQN361:EQN362 EGR361:EGR362 DWV361:DWV362 DMZ361:DMZ362 DDD361:DDD362 CTH361:CTH362 CJL361:CJL362 BZP361:BZP362 BPT361:BPT362 BFX361:BFX362 AWB361:AWB362 AMF361:AMF362 ACJ361:ACJ362 SN361:SN362 IR361:IR362 WVO361:WVQ362 WLS361:WLU362 WBW361:WBY362 VSA361:VSC362 VIE361:VIG362 UYI361:UYK362 UOM361:UOO362 UEQ361:UES362 TUU361:TUW362 TKY361:TLA362 TBC361:TBE362 SRG361:SRI362 SHK361:SHM362 RXO361:RXQ362 RNS361:RNU362 RDW361:RDY362 QUA361:QUC362 QKE361:QKG362 QAI361:QAK362 PQM361:PQO362 PGQ361:PGS362 OWU361:OWW362 OMY361:ONA362 ODC361:ODE362 NTG361:NTI362 NJK361:NJM362 MZO361:MZQ362 MPS361:MPU362 MFW361:MFY362 LWA361:LWC362 LME361:LMG362 LCI361:LCK362 KSM361:KSO362 KIQ361:KIS362 JYU361:JYW362 JOY361:JPA362 JFC361:JFE362 IVG361:IVI362 ILK361:ILM362 IBO361:IBQ362 HRS361:HRU362 HHW361:HHY362 GYA361:GYC362 GOE361:GOG362 GEI361:GEK362 FUM361:FUO362 FKQ361:FKS362 FAU361:FAW362 EQY361:ERA362 EHC361:EHE362 DXG361:DXI362 DNK361:DNM362 DDO361:DDQ362 CTS361:CTU362 CJW361:CJY362 CAA361:CAC362 BQE361:BQG362 BGI361:BGK362 AWM361:AWO362 AMQ361:AMS362 ACU361:ACW362 SY361:TA362 JC361:JE362 WVD361:WVD362 WLH361:WLH362 WBL361:WBL362 VRP361:VRP362 VHT361:VHT362 VHT363:VHT1147">
      <formula1>0</formula1>
      <formula2>100</formula2>
    </dataValidation>
    <dataValidation type="custom" allowBlank="1" showInputMessage="1" showErrorMessage="1" sqref="WVV983315:WVV984187 JJ65811:JJ66683 TF65811:TF66683 ADB65811:ADB66683 AMX65811:AMX66683 AWT65811:AWT66683 BGP65811:BGP66683 BQL65811:BQL66683 CAH65811:CAH66683 CKD65811:CKD66683 CTZ65811:CTZ66683 DDV65811:DDV66683 DNR65811:DNR66683 DXN65811:DXN66683 EHJ65811:EHJ66683 ERF65811:ERF66683 FBB65811:FBB66683 FKX65811:FKX66683 FUT65811:FUT66683 GEP65811:GEP66683 GOL65811:GOL66683 GYH65811:GYH66683 HID65811:HID66683 HRZ65811:HRZ66683 IBV65811:IBV66683 ILR65811:ILR66683 IVN65811:IVN66683 JFJ65811:JFJ66683 JPF65811:JPF66683 JZB65811:JZB66683 KIX65811:KIX66683 KST65811:KST66683 LCP65811:LCP66683 LML65811:LML66683 LWH65811:LWH66683 MGD65811:MGD66683 MPZ65811:MPZ66683 MZV65811:MZV66683 NJR65811:NJR66683 NTN65811:NTN66683 ODJ65811:ODJ66683 ONF65811:ONF66683 OXB65811:OXB66683 PGX65811:PGX66683 PQT65811:PQT66683 QAP65811:QAP66683 QKL65811:QKL66683 QUH65811:QUH66683 RED65811:RED66683 RNZ65811:RNZ66683 RXV65811:RXV66683 SHR65811:SHR66683 SRN65811:SRN66683 TBJ65811:TBJ66683 TLF65811:TLF66683 TVB65811:TVB66683 UEX65811:UEX66683 UOT65811:UOT66683 UYP65811:UYP66683 VIL65811:VIL66683 VSH65811:VSH66683 WCD65811:WCD66683 WLZ65811:WLZ66683 WVV65811:WVV66683 JJ131347:JJ132219 TF131347:TF132219 ADB131347:ADB132219 AMX131347:AMX132219 AWT131347:AWT132219 BGP131347:BGP132219 BQL131347:BQL132219 CAH131347:CAH132219 CKD131347:CKD132219 CTZ131347:CTZ132219 DDV131347:DDV132219 DNR131347:DNR132219 DXN131347:DXN132219 EHJ131347:EHJ132219 ERF131347:ERF132219 FBB131347:FBB132219 FKX131347:FKX132219 FUT131347:FUT132219 GEP131347:GEP132219 GOL131347:GOL132219 GYH131347:GYH132219 HID131347:HID132219 HRZ131347:HRZ132219 IBV131347:IBV132219 ILR131347:ILR132219 IVN131347:IVN132219 JFJ131347:JFJ132219 JPF131347:JPF132219 JZB131347:JZB132219 KIX131347:KIX132219 KST131347:KST132219 LCP131347:LCP132219 LML131347:LML132219 LWH131347:LWH132219 MGD131347:MGD132219 MPZ131347:MPZ132219 MZV131347:MZV132219 NJR131347:NJR132219 NTN131347:NTN132219 ODJ131347:ODJ132219 ONF131347:ONF132219 OXB131347:OXB132219 PGX131347:PGX132219 PQT131347:PQT132219 QAP131347:QAP132219 QKL131347:QKL132219 QUH131347:QUH132219 RED131347:RED132219 RNZ131347:RNZ132219 RXV131347:RXV132219 SHR131347:SHR132219 SRN131347:SRN132219 TBJ131347:TBJ132219 TLF131347:TLF132219 TVB131347:TVB132219 UEX131347:UEX132219 UOT131347:UOT132219 UYP131347:UYP132219 VIL131347:VIL132219 VSH131347:VSH132219 WCD131347:WCD132219 WLZ131347:WLZ132219 WVV131347:WVV132219 JJ196883:JJ197755 TF196883:TF197755 ADB196883:ADB197755 AMX196883:AMX197755 AWT196883:AWT197755 BGP196883:BGP197755 BQL196883:BQL197755 CAH196883:CAH197755 CKD196883:CKD197755 CTZ196883:CTZ197755 DDV196883:DDV197755 DNR196883:DNR197755 DXN196883:DXN197755 EHJ196883:EHJ197755 ERF196883:ERF197755 FBB196883:FBB197755 FKX196883:FKX197755 FUT196883:FUT197755 GEP196883:GEP197755 GOL196883:GOL197755 GYH196883:GYH197755 HID196883:HID197755 HRZ196883:HRZ197755 IBV196883:IBV197755 ILR196883:ILR197755 IVN196883:IVN197755 JFJ196883:JFJ197755 JPF196883:JPF197755 JZB196883:JZB197755 KIX196883:KIX197755 KST196883:KST197755 LCP196883:LCP197755 LML196883:LML197755 LWH196883:LWH197755 MGD196883:MGD197755 MPZ196883:MPZ197755 MZV196883:MZV197755 NJR196883:NJR197755 NTN196883:NTN197755 ODJ196883:ODJ197755 ONF196883:ONF197755 OXB196883:OXB197755 PGX196883:PGX197755 PQT196883:PQT197755 QAP196883:QAP197755 QKL196883:QKL197755 QUH196883:QUH197755 RED196883:RED197755 RNZ196883:RNZ197755 RXV196883:RXV197755 SHR196883:SHR197755 SRN196883:SRN197755 TBJ196883:TBJ197755 TLF196883:TLF197755 TVB196883:TVB197755 UEX196883:UEX197755 UOT196883:UOT197755 UYP196883:UYP197755 VIL196883:VIL197755 VSH196883:VSH197755 WCD196883:WCD197755 WLZ196883:WLZ197755 WVV196883:WVV197755 JJ262419:JJ263291 TF262419:TF263291 ADB262419:ADB263291 AMX262419:AMX263291 AWT262419:AWT263291 BGP262419:BGP263291 BQL262419:BQL263291 CAH262419:CAH263291 CKD262419:CKD263291 CTZ262419:CTZ263291 DDV262419:DDV263291 DNR262419:DNR263291 DXN262419:DXN263291 EHJ262419:EHJ263291 ERF262419:ERF263291 FBB262419:FBB263291 FKX262419:FKX263291 FUT262419:FUT263291 GEP262419:GEP263291 GOL262419:GOL263291 GYH262419:GYH263291 HID262419:HID263291 HRZ262419:HRZ263291 IBV262419:IBV263291 ILR262419:ILR263291 IVN262419:IVN263291 JFJ262419:JFJ263291 JPF262419:JPF263291 JZB262419:JZB263291 KIX262419:KIX263291 KST262419:KST263291 LCP262419:LCP263291 LML262419:LML263291 LWH262419:LWH263291 MGD262419:MGD263291 MPZ262419:MPZ263291 MZV262419:MZV263291 NJR262419:NJR263291 NTN262419:NTN263291 ODJ262419:ODJ263291 ONF262419:ONF263291 OXB262419:OXB263291 PGX262419:PGX263291 PQT262419:PQT263291 QAP262419:QAP263291 QKL262419:QKL263291 QUH262419:QUH263291 RED262419:RED263291 RNZ262419:RNZ263291 RXV262419:RXV263291 SHR262419:SHR263291 SRN262419:SRN263291 TBJ262419:TBJ263291 TLF262419:TLF263291 TVB262419:TVB263291 UEX262419:UEX263291 UOT262419:UOT263291 UYP262419:UYP263291 VIL262419:VIL263291 VSH262419:VSH263291 WCD262419:WCD263291 WLZ262419:WLZ263291 WVV262419:WVV263291 JJ327955:JJ328827 TF327955:TF328827 ADB327955:ADB328827 AMX327955:AMX328827 AWT327955:AWT328827 BGP327955:BGP328827 BQL327955:BQL328827 CAH327955:CAH328827 CKD327955:CKD328827 CTZ327955:CTZ328827 DDV327955:DDV328827 DNR327955:DNR328827 DXN327955:DXN328827 EHJ327955:EHJ328827 ERF327955:ERF328827 FBB327955:FBB328827 FKX327955:FKX328827 FUT327955:FUT328827 GEP327955:GEP328827 GOL327955:GOL328827 GYH327955:GYH328827 HID327955:HID328827 HRZ327955:HRZ328827 IBV327955:IBV328827 ILR327955:ILR328827 IVN327955:IVN328827 JFJ327955:JFJ328827 JPF327955:JPF328827 JZB327955:JZB328827 KIX327955:KIX328827 KST327955:KST328827 LCP327955:LCP328827 LML327955:LML328827 LWH327955:LWH328827 MGD327955:MGD328827 MPZ327955:MPZ328827 MZV327955:MZV328827 NJR327955:NJR328827 NTN327955:NTN328827 ODJ327955:ODJ328827 ONF327955:ONF328827 OXB327955:OXB328827 PGX327955:PGX328827 PQT327955:PQT328827 QAP327955:QAP328827 QKL327955:QKL328827 QUH327955:QUH328827 RED327955:RED328827 RNZ327955:RNZ328827 RXV327955:RXV328827 SHR327955:SHR328827 SRN327955:SRN328827 TBJ327955:TBJ328827 TLF327955:TLF328827 TVB327955:TVB328827 UEX327955:UEX328827 UOT327955:UOT328827 UYP327955:UYP328827 VIL327955:VIL328827 VSH327955:VSH328827 WCD327955:WCD328827 WLZ327955:WLZ328827 WVV327955:WVV328827 JJ393491:JJ394363 TF393491:TF394363 ADB393491:ADB394363 AMX393491:AMX394363 AWT393491:AWT394363 BGP393491:BGP394363 BQL393491:BQL394363 CAH393491:CAH394363 CKD393491:CKD394363 CTZ393491:CTZ394363 DDV393491:DDV394363 DNR393491:DNR394363 DXN393491:DXN394363 EHJ393491:EHJ394363 ERF393491:ERF394363 FBB393491:FBB394363 FKX393491:FKX394363 FUT393491:FUT394363 GEP393491:GEP394363 GOL393491:GOL394363 GYH393491:GYH394363 HID393491:HID394363 HRZ393491:HRZ394363 IBV393491:IBV394363 ILR393491:ILR394363 IVN393491:IVN394363 JFJ393491:JFJ394363 JPF393491:JPF394363 JZB393491:JZB394363 KIX393491:KIX394363 KST393491:KST394363 LCP393491:LCP394363 LML393491:LML394363 LWH393491:LWH394363 MGD393491:MGD394363 MPZ393491:MPZ394363 MZV393491:MZV394363 NJR393491:NJR394363 NTN393491:NTN394363 ODJ393491:ODJ394363 ONF393491:ONF394363 OXB393491:OXB394363 PGX393491:PGX394363 PQT393491:PQT394363 QAP393491:QAP394363 QKL393491:QKL394363 QUH393491:QUH394363 RED393491:RED394363 RNZ393491:RNZ394363 RXV393491:RXV394363 SHR393491:SHR394363 SRN393491:SRN394363 TBJ393491:TBJ394363 TLF393491:TLF394363 TVB393491:TVB394363 UEX393491:UEX394363 UOT393491:UOT394363 UYP393491:UYP394363 VIL393491:VIL394363 VSH393491:VSH394363 WCD393491:WCD394363 WLZ393491:WLZ394363 WVV393491:WVV394363 JJ459027:JJ459899 TF459027:TF459899 ADB459027:ADB459899 AMX459027:AMX459899 AWT459027:AWT459899 BGP459027:BGP459899 BQL459027:BQL459899 CAH459027:CAH459899 CKD459027:CKD459899 CTZ459027:CTZ459899 DDV459027:DDV459899 DNR459027:DNR459899 DXN459027:DXN459899 EHJ459027:EHJ459899 ERF459027:ERF459899 FBB459027:FBB459899 FKX459027:FKX459899 FUT459027:FUT459899 GEP459027:GEP459899 GOL459027:GOL459899 GYH459027:GYH459899 HID459027:HID459899 HRZ459027:HRZ459899 IBV459027:IBV459899 ILR459027:ILR459899 IVN459027:IVN459899 JFJ459027:JFJ459899 JPF459027:JPF459899 JZB459027:JZB459899 KIX459027:KIX459899 KST459027:KST459899 LCP459027:LCP459899 LML459027:LML459899 LWH459027:LWH459899 MGD459027:MGD459899 MPZ459027:MPZ459899 MZV459027:MZV459899 NJR459027:NJR459899 NTN459027:NTN459899 ODJ459027:ODJ459899 ONF459027:ONF459899 OXB459027:OXB459899 PGX459027:PGX459899 PQT459027:PQT459899 QAP459027:QAP459899 QKL459027:QKL459899 QUH459027:QUH459899 RED459027:RED459899 RNZ459027:RNZ459899 RXV459027:RXV459899 SHR459027:SHR459899 SRN459027:SRN459899 TBJ459027:TBJ459899 TLF459027:TLF459899 TVB459027:TVB459899 UEX459027:UEX459899 UOT459027:UOT459899 UYP459027:UYP459899 VIL459027:VIL459899 VSH459027:VSH459899 WCD459027:WCD459899 WLZ459027:WLZ459899 WVV459027:WVV459899 JJ524563:JJ525435 TF524563:TF525435 ADB524563:ADB525435 AMX524563:AMX525435 AWT524563:AWT525435 BGP524563:BGP525435 BQL524563:BQL525435 CAH524563:CAH525435 CKD524563:CKD525435 CTZ524563:CTZ525435 DDV524563:DDV525435 DNR524563:DNR525435 DXN524563:DXN525435 EHJ524563:EHJ525435 ERF524563:ERF525435 FBB524563:FBB525435 FKX524563:FKX525435 FUT524563:FUT525435 GEP524563:GEP525435 GOL524563:GOL525435 GYH524563:GYH525435 HID524563:HID525435 HRZ524563:HRZ525435 IBV524563:IBV525435 ILR524563:ILR525435 IVN524563:IVN525435 JFJ524563:JFJ525435 JPF524563:JPF525435 JZB524563:JZB525435 KIX524563:KIX525435 KST524563:KST525435 LCP524563:LCP525435 LML524563:LML525435 LWH524563:LWH525435 MGD524563:MGD525435 MPZ524563:MPZ525435 MZV524563:MZV525435 NJR524563:NJR525435 NTN524563:NTN525435 ODJ524563:ODJ525435 ONF524563:ONF525435 OXB524563:OXB525435 PGX524563:PGX525435 PQT524563:PQT525435 QAP524563:QAP525435 QKL524563:QKL525435 QUH524563:QUH525435 RED524563:RED525435 RNZ524563:RNZ525435 RXV524563:RXV525435 SHR524563:SHR525435 SRN524563:SRN525435 TBJ524563:TBJ525435 TLF524563:TLF525435 TVB524563:TVB525435 UEX524563:UEX525435 UOT524563:UOT525435 UYP524563:UYP525435 VIL524563:VIL525435 VSH524563:VSH525435 WCD524563:WCD525435 WLZ524563:WLZ525435 WVV524563:WVV525435 JJ590099:JJ590971 TF590099:TF590971 ADB590099:ADB590971 AMX590099:AMX590971 AWT590099:AWT590971 BGP590099:BGP590971 BQL590099:BQL590971 CAH590099:CAH590971 CKD590099:CKD590971 CTZ590099:CTZ590971 DDV590099:DDV590971 DNR590099:DNR590971 DXN590099:DXN590971 EHJ590099:EHJ590971 ERF590099:ERF590971 FBB590099:FBB590971 FKX590099:FKX590971 FUT590099:FUT590971 GEP590099:GEP590971 GOL590099:GOL590971 GYH590099:GYH590971 HID590099:HID590971 HRZ590099:HRZ590971 IBV590099:IBV590971 ILR590099:ILR590971 IVN590099:IVN590971 JFJ590099:JFJ590971 JPF590099:JPF590971 JZB590099:JZB590971 KIX590099:KIX590971 KST590099:KST590971 LCP590099:LCP590971 LML590099:LML590971 LWH590099:LWH590971 MGD590099:MGD590971 MPZ590099:MPZ590971 MZV590099:MZV590971 NJR590099:NJR590971 NTN590099:NTN590971 ODJ590099:ODJ590971 ONF590099:ONF590971 OXB590099:OXB590971 PGX590099:PGX590971 PQT590099:PQT590971 QAP590099:QAP590971 QKL590099:QKL590971 QUH590099:QUH590971 RED590099:RED590971 RNZ590099:RNZ590971 RXV590099:RXV590971 SHR590099:SHR590971 SRN590099:SRN590971 TBJ590099:TBJ590971 TLF590099:TLF590971 TVB590099:TVB590971 UEX590099:UEX590971 UOT590099:UOT590971 UYP590099:UYP590971 VIL590099:VIL590971 VSH590099:VSH590971 WCD590099:WCD590971 WLZ590099:WLZ590971 WVV590099:WVV590971 JJ655635:JJ656507 TF655635:TF656507 ADB655635:ADB656507 AMX655635:AMX656507 AWT655635:AWT656507 BGP655635:BGP656507 BQL655635:BQL656507 CAH655635:CAH656507 CKD655635:CKD656507 CTZ655635:CTZ656507 DDV655635:DDV656507 DNR655635:DNR656507 DXN655635:DXN656507 EHJ655635:EHJ656507 ERF655635:ERF656507 FBB655635:FBB656507 FKX655635:FKX656507 FUT655635:FUT656507 GEP655635:GEP656507 GOL655635:GOL656507 GYH655635:GYH656507 HID655635:HID656507 HRZ655635:HRZ656507 IBV655635:IBV656507 ILR655635:ILR656507 IVN655635:IVN656507 JFJ655635:JFJ656507 JPF655635:JPF656507 JZB655635:JZB656507 KIX655635:KIX656507 KST655635:KST656507 LCP655635:LCP656507 LML655635:LML656507 LWH655635:LWH656507 MGD655635:MGD656507 MPZ655635:MPZ656507 MZV655635:MZV656507 NJR655635:NJR656507 NTN655635:NTN656507 ODJ655635:ODJ656507 ONF655635:ONF656507 OXB655635:OXB656507 PGX655635:PGX656507 PQT655635:PQT656507 QAP655635:QAP656507 QKL655635:QKL656507 QUH655635:QUH656507 RED655635:RED656507 RNZ655635:RNZ656507 RXV655635:RXV656507 SHR655635:SHR656507 SRN655635:SRN656507 TBJ655635:TBJ656507 TLF655635:TLF656507 TVB655635:TVB656507 UEX655635:UEX656507 UOT655635:UOT656507 UYP655635:UYP656507 VIL655635:VIL656507 VSH655635:VSH656507 WCD655635:WCD656507 WLZ655635:WLZ656507 WVV655635:WVV656507 JJ721171:JJ722043 TF721171:TF722043 ADB721171:ADB722043 AMX721171:AMX722043 AWT721171:AWT722043 BGP721171:BGP722043 BQL721171:BQL722043 CAH721171:CAH722043 CKD721171:CKD722043 CTZ721171:CTZ722043 DDV721171:DDV722043 DNR721171:DNR722043 DXN721171:DXN722043 EHJ721171:EHJ722043 ERF721171:ERF722043 FBB721171:FBB722043 FKX721171:FKX722043 FUT721171:FUT722043 GEP721171:GEP722043 GOL721171:GOL722043 GYH721171:GYH722043 HID721171:HID722043 HRZ721171:HRZ722043 IBV721171:IBV722043 ILR721171:ILR722043 IVN721171:IVN722043 JFJ721171:JFJ722043 JPF721171:JPF722043 JZB721171:JZB722043 KIX721171:KIX722043 KST721171:KST722043 LCP721171:LCP722043 LML721171:LML722043 LWH721171:LWH722043 MGD721171:MGD722043 MPZ721171:MPZ722043 MZV721171:MZV722043 NJR721171:NJR722043 NTN721171:NTN722043 ODJ721171:ODJ722043 ONF721171:ONF722043 OXB721171:OXB722043 PGX721171:PGX722043 PQT721171:PQT722043 QAP721171:QAP722043 QKL721171:QKL722043 QUH721171:QUH722043 RED721171:RED722043 RNZ721171:RNZ722043 RXV721171:RXV722043 SHR721171:SHR722043 SRN721171:SRN722043 TBJ721171:TBJ722043 TLF721171:TLF722043 TVB721171:TVB722043 UEX721171:UEX722043 UOT721171:UOT722043 UYP721171:UYP722043 VIL721171:VIL722043 VSH721171:VSH722043 WCD721171:WCD722043 WLZ721171:WLZ722043 WVV721171:WVV722043 JJ786707:JJ787579 TF786707:TF787579 ADB786707:ADB787579 AMX786707:AMX787579 AWT786707:AWT787579 BGP786707:BGP787579 BQL786707:BQL787579 CAH786707:CAH787579 CKD786707:CKD787579 CTZ786707:CTZ787579 DDV786707:DDV787579 DNR786707:DNR787579 DXN786707:DXN787579 EHJ786707:EHJ787579 ERF786707:ERF787579 FBB786707:FBB787579 FKX786707:FKX787579 FUT786707:FUT787579 GEP786707:GEP787579 GOL786707:GOL787579 GYH786707:GYH787579 HID786707:HID787579 HRZ786707:HRZ787579 IBV786707:IBV787579 ILR786707:ILR787579 IVN786707:IVN787579 JFJ786707:JFJ787579 JPF786707:JPF787579 JZB786707:JZB787579 KIX786707:KIX787579 KST786707:KST787579 LCP786707:LCP787579 LML786707:LML787579 LWH786707:LWH787579 MGD786707:MGD787579 MPZ786707:MPZ787579 MZV786707:MZV787579 NJR786707:NJR787579 NTN786707:NTN787579 ODJ786707:ODJ787579 ONF786707:ONF787579 OXB786707:OXB787579 PGX786707:PGX787579 PQT786707:PQT787579 QAP786707:QAP787579 QKL786707:QKL787579 QUH786707:QUH787579 RED786707:RED787579 RNZ786707:RNZ787579 RXV786707:RXV787579 SHR786707:SHR787579 SRN786707:SRN787579 TBJ786707:TBJ787579 TLF786707:TLF787579 TVB786707:TVB787579 UEX786707:UEX787579 UOT786707:UOT787579 UYP786707:UYP787579 VIL786707:VIL787579 VSH786707:VSH787579 WCD786707:WCD787579 WLZ786707:WLZ787579 WVV786707:WVV787579 JJ852243:JJ853115 TF852243:TF853115 ADB852243:ADB853115 AMX852243:AMX853115 AWT852243:AWT853115 BGP852243:BGP853115 BQL852243:BQL853115 CAH852243:CAH853115 CKD852243:CKD853115 CTZ852243:CTZ853115 DDV852243:DDV853115 DNR852243:DNR853115 DXN852243:DXN853115 EHJ852243:EHJ853115 ERF852243:ERF853115 FBB852243:FBB853115 FKX852243:FKX853115 FUT852243:FUT853115 GEP852243:GEP853115 GOL852243:GOL853115 GYH852243:GYH853115 HID852243:HID853115 HRZ852243:HRZ853115 IBV852243:IBV853115 ILR852243:ILR853115 IVN852243:IVN853115 JFJ852243:JFJ853115 JPF852243:JPF853115 JZB852243:JZB853115 KIX852243:KIX853115 KST852243:KST853115 LCP852243:LCP853115 LML852243:LML853115 LWH852243:LWH853115 MGD852243:MGD853115 MPZ852243:MPZ853115 MZV852243:MZV853115 NJR852243:NJR853115 NTN852243:NTN853115 ODJ852243:ODJ853115 ONF852243:ONF853115 OXB852243:OXB853115 PGX852243:PGX853115 PQT852243:PQT853115 QAP852243:QAP853115 QKL852243:QKL853115 QUH852243:QUH853115 RED852243:RED853115 RNZ852243:RNZ853115 RXV852243:RXV853115 SHR852243:SHR853115 SRN852243:SRN853115 TBJ852243:TBJ853115 TLF852243:TLF853115 TVB852243:TVB853115 UEX852243:UEX853115 UOT852243:UOT853115 UYP852243:UYP853115 VIL852243:VIL853115 VSH852243:VSH853115 WCD852243:WCD853115 WLZ852243:WLZ853115 WVV852243:WVV853115 JJ917779:JJ918651 TF917779:TF918651 ADB917779:ADB918651 AMX917779:AMX918651 AWT917779:AWT918651 BGP917779:BGP918651 BQL917779:BQL918651 CAH917779:CAH918651 CKD917779:CKD918651 CTZ917779:CTZ918651 DDV917779:DDV918651 DNR917779:DNR918651 DXN917779:DXN918651 EHJ917779:EHJ918651 ERF917779:ERF918651 FBB917779:FBB918651 FKX917779:FKX918651 FUT917779:FUT918651 GEP917779:GEP918651 GOL917779:GOL918651 GYH917779:GYH918651 HID917779:HID918651 HRZ917779:HRZ918651 IBV917779:IBV918651 ILR917779:ILR918651 IVN917779:IVN918651 JFJ917779:JFJ918651 JPF917779:JPF918651 JZB917779:JZB918651 KIX917779:KIX918651 KST917779:KST918651 LCP917779:LCP918651 LML917779:LML918651 LWH917779:LWH918651 MGD917779:MGD918651 MPZ917779:MPZ918651 MZV917779:MZV918651 NJR917779:NJR918651 NTN917779:NTN918651 ODJ917779:ODJ918651 ONF917779:ONF918651 OXB917779:OXB918651 PGX917779:PGX918651 PQT917779:PQT918651 QAP917779:QAP918651 QKL917779:QKL918651 QUH917779:QUH918651 RED917779:RED918651 RNZ917779:RNZ918651 RXV917779:RXV918651 SHR917779:SHR918651 SRN917779:SRN918651 TBJ917779:TBJ918651 TLF917779:TLF918651 TVB917779:TVB918651 UEX917779:UEX918651 UOT917779:UOT918651 UYP917779:UYP918651 VIL917779:VIL918651 VSH917779:VSH918651 WCD917779:WCD918651 WLZ917779:WLZ918651 WVV917779:WVV918651 JJ983315:JJ984187 TF983315:TF984187 ADB983315:ADB984187 AMX983315:AMX984187 AWT983315:AWT984187 BGP983315:BGP984187 BQL983315:BQL984187 CAH983315:CAH984187 CKD983315:CKD984187 CTZ983315:CTZ984187 DDV983315:DDV984187 DNR983315:DNR984187 DXN983315:DXN984187 EHJ983315:EHJ984187 ERF983315:ERF984187 FBB983315:FBB984187 FKX983315:FKX984187 FUT983315:FUT984187 GEP983315:GEP984187 GOL983315:GOL984187 GYH983315:GYH984187 HID983315:HID984187 HRZ983315:HRZ984187 IBV983315:IBV984187 ILR983315:ILR984187 IVN983315:IVN984187 JFJ983315:JFJ984187 JPF983315:JPF984187 JZB983315:JZB984187 KIX983315:KIX984187 KST983315:KST984187 LCP983315:LCP984187 LML983315:LML984187 LWH983315:LWH984187 MGD983315:MGD984187 MPZ983315:MPZ984187 MZV983315:MZV984187 NJR983315:NJR984187 NTN983315:NTN984187 ODJ983315:ODJ984187 ONF983315:ONF984187 OXB983315:OXB984187 PGX983315:PGX984187 PQT983315:PQT984187 QAP983315:QAP984187 QKL983315:QKL984187 QUH983315:QUH984187 RED983315:RED984187 RNZ983315:RNZ984187 RXV983315:RXV984187 SHR983315:SHR984187 SRN983315:SRN984187 TBJ983315:TBJ984187 TLF983315:TLF984187 TVB983315:TVB984187 UEX983315:UEX984187 UOT983315:UOT984187 UYP983315:UYP984187 VIL983315:VIL984187 VSH983315:VSH984187 WCD983315:WCD984187 WLZ983315:WLZ984187 UXJ338 UEX24 UOT24 UYP24 VIL24 VSH24 WCD24 WLZ24 WVV24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LF24 TBJ24 TVB24 UEX163 UOT163 UYP163 VIL163 VSH163 WCD163 WLZ163 WVV163 JJ163 TF163 ADB163 AMX163 AWT163 BGP163 BQL163 CAH163 CKD163 CTZ163 DDV163 DNR163 DXN163 EHJ163 ERF163 FBB163 FKX163 FUT163 GEP163 GOL163 GYH163 HID163 HRZ163 IBV163 ILR163 IVN163 JFJ163 JPF163 JZB163 KIX163 KST163 LCP163 LML163 LWH163 MGD163 MPZ163 MZV163 NJR163 NTN163 ODJ163 ONF163 OXB163 PGX163 PQT163 QAP163 QKL163 QUH163 RED163 RNZ163 RXV163 SHR163 SRN163 TLF163 TBJ163 TUY162 TBG162 TLC162 SRK162 SHO162 RXS162 RNW162 REA162 QUE162 QKI162 QAM162 PQQ162 PGU162 OWY162 ONC162 ODG162 NTK162 NJO162 MZS162 MPW162 MGA162 LWE162 LMI162 LCM162 KSQ162 KIU162 JYY162 JPC162 JFG162 IVK162 ILO162 IBS162 HRW162 HIA162 GYE162 GOI162 GEM162 FUQ162 FKU162 FAY162 ERC162 EHG162 DXK162 DNO162 DDS162 CTW162 CKA162 CAE162 BQI162 BGM162 AWQ162 AMU162 ACY162 TC162 JG162 WVS162 WLW162 WCA162 VSE162 VII162 UYM162 UOQ162 UEU162 TVB163 AMZ358:AMZ359 JD278 WVP278 WLT278 WBX278 VSB278 VIF278 UYJ278 UON278 UER278 TUV278 TKZ278 TBD278 SRH278 SHL278 RXP278 RNT278 RDX278 QUB278 QKF278 QAJ278 PQN278 PGR278 OWV278 OMZ278 ODD278 NTH278 NJL278 MZP278 MPT278 MFX278 LWB278 LMF278 LCJ278 KSN278 KIR278 JYV278 JOZ278 JFD278 IVH278 ILL278 IBP278 HRT278 HHX278 GYB278 GOF278 GEJ278 FUN278 FKR278 FAV278 EQZ278 EHD278 DXH278 DNL278 DDP278 CTT278 CJX278 CAB278 BQF278 BGJ278 AWN278 AMR278 ACV278 SZ278 CAJ358:CAJ359 CKF358:CKF359 AWV358:AWV359 CUB358:CUB359 BGR358:BGR359 DDX358:DDX359 BQN358:BQN359 DNT358:DNT359 DXP358:DXP359 EHL358:EHL359 ERH358:ERH359 FBD358:FBD359 FKZ358:FKZ359 FUV358:FUV359 GER358:GER359 GON358:GON359 GYJ358:GYJ359 HIF358:HIF359 HSB358:HSB359 IBX358:IBX359 ILT358:ILT359 IVP358:IVP359 JFL358:JFL359 JPH358:JPH359 JZD358:JZD359 KIZ358:KIZ359 KSV358:KSV359 LCR358:LCR359 LMN358:LMN359 LWJ358:LWJ359 MGF358:MGF359 MQB358:MQB359 MZX358:MZX359 NJT358:NJT359 NTP358:NTP359 ODL358:ODL359 ONH358:ONH359 OXD358:OXD359 PGZ358:PGZ359 PQV358:PQV359 QAR358:QAR359 QKN358:QKN359 QUJ358:QUJ359 REF358:REF359 ROB358:ROB359 RXX358:RXX359 SHT358:SHT359 SRP358:SRP359 TBL358:TBL359 TLH358:TLH359 TVD358:TVD359 UEZ358:UEZ359 UOV358:UOV359 UYR358:UYR359 VIN358:VIN359 VSJ358:VSJ359 WCF358:WCF359 WMB358:WMB359 WVX358:WVX359 JL358:JL359 TH358:TH359 ADD358:ADD359 VSM269:VSM270 WCI269:WCI270 WME269:WME270 WWA269:WWA270 JO269:JO270 TK269:TK270 ADG269:ADG270 ANC269:ANC270 AWY269:AWY270 BGU269:BGU270 BQQ269:BQQ270 CAM269:CAM270 CKI269:CKI270 CUE269:CUE270 DEA269:DEA270 DNW269:DNW270 DXS269:DXS270 EHO269:EHO270 ERK269:ERK270 FBG269:FBG270 FLC269:FLC270 FUY269:FUY270 GEU269:GEU270 GOQ269:GOQ270 GYM269:GYM270 HII269:HII270 HSE269:HSE270 ICA269:ICA270 ILW269:ILW270 IVS269:IVS270 JFO269:JFO270 JPK269:JPK270 JZG269:JZG270 KJC269:KJC270 KSY269:KSY270 LCU269:LCU270 LMQ269:LMQ270 LWM269:LWM270 MGI269:MGI270 MQE269:MQE270 NAA269:NAA270 NJW269:NJW270 NTS269:NTS270 ODO269:ODO270 ONK269:ONK270 OXG269:OXG270 PHC269:PHC270 PQY269:PQY270 QAU269:QAU270 QKQ269:QKQ270 QUM269:QUM270 REI269:REI270 ROE269:ROE270 RYA269:RYA270 SHW269:SHW270 SRS269:SRS270 TBO269:TBO270 TLK269:TLK270 TVG269:TVG270 UFC269:UFC270 UOY269:UOY270 UYU269:UYU270 VIQ269:VIQ270 WAX283 WKT283 WUP283 ID283 RZ283 ABV283 ALR283 AVN283 BFJ283 BPF283 BZB283 CIX283 CST283 DCP283 DML283 DWH283 EGD283 EPZ283 EZV283 FJR283 FTN283 GDJ283 GNF283 GXB283 HGX283 HQT283 IAP283 IKL283 IUH283 JED283 JNZ283 JXV283 KHR283 KRN283 LBJ283 LLF283 LVB283 MEX283 MOT283 MYP283 NIL283 NSH283 OCD283 OLZ283 OVV283 PFR283 PPN283 PZJ283 QJF283 QTB283 RCX283 RMT283 RWP283 SGL283 SQH283 TAD283 TJZ283 TTV283 UDR283 UNN283 UXJ283 VHF283 VRB283 VPN284 VZJ284 WJF284 WTB284 GP284 QL284 AAH284 AKD284 ATZ284 BDV284 BNR284 BXN284 CHJ284 CRF284 DBB284 DKX284 DUT284 EEP284 EOL284 EYH284 FID284 FRZ284 GBV284 GLR284 GVN284 HFJ284 HPF284 HZB284 IIX284 IST284 JCP284 JML284 JWH284 KGD284 KPZ284 KZV284 LJR284 LTN284 MDJ284 MNF284 MXB284 NGX284 NQT284 OAP284 OKL284 OUH284 PED284 PNZ284 PXV284 QHR284 QRN284 RBJ284 RLF284 RVB284 SEX284 SOT284 SYP284 TIL284 TSH284 UCD284 ULZ284 UVV284 VFR284 VPK297 VZG297 WJC297 WSY297 GM297 QI297 AAE297 AKA297 ATW297 BDS297 BNO297 BXK297 CHG297 CRC297 DAY297 DKU297 DUQ297 EEM297 EOI297 EYE297 FIA297 FRW297 GBS297 GLO297 GVK297 HFG297 HPC297 HYY297 IIU297 ISQ297 JCM297 JMI297 JWE297 KGA297 KPW297 KZS297 LJO297 LTK297 MDG297 MNC297 MWY297 NGU297 NQQ297 OAM297 OKI297 OUE297 PEA297 PNW297 PXS297 QHO297 QRK297 RBG297 RLC297 RUY297 SEU297 SOQ297 SYM297 TII297 TSE297 UCA297 ULW297 UVS297 VFO297 AE142:AE143 VRB321:VRB322 WAX321:WAX322 WKT321:WKT322 WUP321:WUP322 ID321:ID322 RZ321:RZ322 ABV321:ABV322 ALR321:ALR322 AVN321:AVN322 BFJ321:BFJ322 BPF321:BPF322 BZB321:BZB322 CIX321:CIX322 CST321:CST322 DCP321:DCP322 DML321:DML322 DWH321:DWH322 EGD321:EGD322 EPZ321:EPZ322 EZV321:EZV322 FJR321:FJR322 FTN321:FTN322 GDJ321:GDJ322 GNF321:GNF322 GXB321:GXB322 HGX321:HGX322 HQT321:HQT322 IAP321:IAP322 IKL321:IKL322 IUH321:IUH322 JED321:JED322 JNZ321:JNZ322 JXV321:JXV322 KHR321:KHR322 KRN321:KRN322 LBJ321:LBJ322 LLF321:LLF322 LVB321:LVB322 MEX321:MEX322 MOT321:MOT322 MYP321:MYP322 NIL321:NIL322 NSH321:NSH322 OCD321:OCD322 OLZ321:OLZ322 OVV321:OVV322 PFR321:PFR322 PPN321:PPN322 PZJ321:PZJ322 QJF321:QJF322 QTB321:QTB322 RCX321:RCX322 RMT321:RMT322 RWP321:RWP322 SGL321:SGL322 SQH321:SQH322 TAD321:TAD322 TJZ321:TJZ322 TTV321:TTV322 UDR321:UDR322 UNN321:UNN322 UXJ321:UXJ322 VHF338 AM337 AQ337 AU337:AV337 AT336:AU336 AH336 AL336 AP336 AI337 VRB338 WAX338 WKT338 WUP338 ID338 RZ338 ABV338 ALR338 AVN338 BFJ338 BPF338 BZB338 CIX338 CST338 DCP338 DML338 DWH338 EGD338 EPZ338 EZV338 FJR338 FTN338 GDJ338 GNF338 GXB338 HGX338 HQT338 IAP338 IKL338 IUH338 JED338 JNZ338 JXV338 KHR338 KRN338 LBJ338 LLF338 LVB338 MEX338 MOT338 MYP338 NIL338 NSH338 OCD338 OLZ338 OVV338 PFR338 PPN338 PZJ338 QJF338 QTB338 RCX338 RMT338 RWP338 SGL338 SQH338 TAD338 TJZ338 TTV338 UDR338 UNN338 VHF321:VHF322 AH355 AL355 WLZ363:WLZ1147 WVV363:WVV1147 JJ363:JJ1147 TF363:TF1147 ADB363:ADB1147 AMX363:AMX1147 AWT363:AWT1147 BGP363:BGP1147 BQL363:BQL1147 CAH363:CAH1147 CKD363:CKD1147 CTZ363:CTZ1147 DDV363:DDV1147 DNR363:DNR1147 DXN363:DXN1147 EHJ363:EHJ1147 ERF363:ERF1147 FBB363:FBB1147 FKX363:FKX1147 FUT363:FUT1147 GEP363:GEP1147 GOL363:GOL1147 GYH363:GYH1147 HID363:HID1147 HRZ363:HRZ1147 IBV363:IBV1147 ILR363:ILR1147 IVN363:IVN1147 JFJ363:JFJ1147 JPF363:JPF1147 JZB363:JZB1147 KIX363:KIX1147 KST363:KST1147 LCP363:LCP1147 LML363:LML1147 LWH363:LWH1147 MGD363:MGD1147 MPZ363:MPZ1147 MZV363:MZV1147 NJR363:NJR1147 NTN363:NTN1147 ODJ363:ODJ1147 ONF363:ONF1147 OXB363:OXB1147 PGX363:PGX1147 PQT363:PQT1147 QAP363:QAP1147 QKL363:QKL1147 QUH363:QUH1147 RED363:RED1147 RNZ363:RNZ1147 RXV363:RXV1147 SHR363:SHR1147 SRN363:SRN1147 TBJ363:TBJ1147 TLF363:TLF1147 TVB363:TVB1147 UEX363:UEX1147 UOT363:UOT1147 UYP363:UYP1147 VIL363:VIL1147 VSH363:VSH1147 AD355 VSH361:VSH362 VIL361:VIL362 UYP361:UYP362 UOT361:UOT362 UEX361:UEX362 TVB361:TVB362 TLF361:TLF362 TBJ361:TBJ362 SRN361:SRN362 SHR361:SHR362 RXV361:RXV362 RNZ361:RNZ362 RED361:RED362 QUH361:QUH362 QKL361:QKL362 QAP361:QAP362 PQT361:PQT362 PGX361:PGX362 OXB361:OXB362 ONF361:ONF362 ODJ361:ODJ362 NTN361:NTN362 NJR361:NJR362 MZV361:MZV362 MPZ361:MPZ362 MGD361:MGD362 LWH361:LWH362 LML361:LML362 LCP361:LCP362 KST361:KST362 KIX361:KIX362 JZB361:JZB362 JPF361:JPF362 JFJ361:JFJ362 IVN361:IVN362 ILR361:ILR362 IBV361:IBV362 HRZ361:HRZ362 HID361:HID362 GYH361:GYH362 GOL361:GOL362 GEP361:GEP362 FUT361:FUT362 FKX361:FKX362 FBB361:FBB362 ERF361:ERF362 EHJ361:EHJ362 DXN361:DXN362 DNR361:DNR362 DDV361:DDV362 CTZ361:CTZ362 CKD361:CKD362 CAH361:CAH362 BQL361:BQL362 BGP361:BGP362 AWT361:AWT362 AMX361:AMX362 ADB361:ADB362 TF361:TF362 JJ361:JJ362 WVV361:WVV362 WLZ361:WLZ362 WCD361:WCD362 WCD363:WCD1147">
      <formula1>AB24*AC24</formula1>
    </dataValidation>
    <dataValidation type="list" allowBlank="1" showInputMessage="1" showErrorMessage="1" sqref="WVS983315:WVS983341 AA65817:AA65843 JG65811:JG65837 TC65811:TC65837 ACY65811:ACY65837 AMU65811:AMU65837 AWQ65811:AWQ65837 BGM65811:BGM65837 BQI65811:BQI65837 CAE65811:CAE65837 CKA65811:CKA65837 CTW65811:CTW65837 DDS65811:DDS65837 DNO65811:DNO65837 DXK65811:DXK65837 EHG65811:EHG65837 ERC65811:ERC65837 FAY65811:FAY65837 FKU65811:FKU65837 FUQ65811:FUQ65837 GEM65811:GEM65837 GOI65811:GOI65837 GYE65811:GYE65837 HIA65811:HIA65837 HRW65811:HRW65837 IBS65811:IBS65837 ILO65811:ILO65837 IVK65811:IVK65837 JFG65811:JFG65837 JPC65811:JPC65837 JYY65811:JYY65837 KIU65811:KIU65837 KSQ65811:KSQ65837 LCM65811:LCM65837 LMI65811:LMI65837 LWE65811:LWE65837 MGA65811:MGA65837 MPW65811:MPW65837 MZS65811:MZS65837 NJO65811:NJO65837 NTK65811:NTK65837 ODG65811:ODG65837 ONC65811:ONC65837 OWY65811:OWY65837 PGU65811:PGU65837 PQQ65811:PQQ65837 QAM65811:QAM65837 QKI65811:QKI65837 QUE65811:QUE65837 REA65811:REA65837 RNW65811:RNW65837 RXS65811:RXS65837 SHO65811:SHO65837 SRK65811:SRK65837 TBG65811:TBG65837 TLC65811:TLC65837 TUY65811:TUY65837 UEU65811:UEU65837 UOQ65811:UOQ65837 UYM65811:UYM65837 VII65811:VII65837 VSE65811:VSE65837 WCA65811:WCA65837 WLW65811:WLW65837 WVS65811:WVS65837 AA131353:AA131379 JG131347:JG131373 TC131347:TC131373 ACY131347:ACY131373 AMU131347:AMU131373 AWQ131347:AWQ131373 BGM131347:BGM131373 BQI131347:BQI131373 CAE131347:CAE131373 CKA131347:CKA131373 CTW131347:CTW131373 DDS131347:DDS131373 DNO131347:DNO131373 DXK131347:DXK131373 EHG131347:EHG131373 ERC131347:ERC131373 FAY131347:FAY131373 FKU131347:FKU131373 FUQ131347:FUQ131373 GEM131347:GEM131373 GOI131347:GOI131373 GYE131347:GYE131373 HIA131347:HIA131373 HRW131347:HRW131373 IBS131347:IBS131373 ILO131347:ILO131373 IVK131347:IVK131373 JFG131347:JFG131373 JPC131347:JPC131373 JYY131347:JYY131373 KIU131347:KIU131373 KSQ131347:KSQ131373 LCM131347:LCM131373 LMI131347:LMI131373 LWE131347:LWE131373 MGA131347:MGA131373 MPW131347:MPW131373 MZS131347:MZS131373 NJO131347:NJO131373 NTK131347:NTK131373 ODG131347:ODG131373 ONC131347:ONC131373 OWY131347:OWY131373 PGU131347:PGU131373 PQQ131347:PQQ131373 QAM131347:QAM131373 QKI131347:QKI131373 QUE131347:QUE131373 REA131347:REA131373 RNW131347:RNW131373 RXS131347:RXS131373 SHO131347:SHO131373 SRK131347:SRK131373 TBG131347:TBG131373 TLC131347:TLC131373 TUY131347:TUY131373 UEU131347:UEU131373 UOQ131347:UOQ131373 UYM131347:UYM131373 VII131347:VII131373 VSE131347:VSE131373 WCA131347:WCA131373 WLW131347:WLW131373 WVS131347:WVS131373 AA196889:AA196915 JG196883:JG196909 TC196883:TC196909 ACY196883:ACY196909 AMU196883:AMU196909 AWQ196883:AWQ196909 BGM196883:BGM196909 BQI196883:BQI196909 CAE196883:CAE196909 CKA196883:CKA196909 CTW196883:CTW196909 DDS196883:DDS196909 DNO196883:DNO196909 DXK196883:DXK196909 EHG196883:EHG196909 ERC196883:ERC196909 FAY196883:FAY196909 FKU196883:FKU196909 FUQ196883:FUQ196909 GEM196883:GEM196909 GOI196883:GOI196909 GYE196883:GYE196909 HIA196883:HIA196909 HRW196883:HRW196909 IBS196883:IBS196909 ILO196883:ILO196909 IVK196883:IVK196909 JFG196883:JFG196909 JPC196883:JPC196909 JYY196883:JYY196909 KIU196883:KIU196909 KSQ196883:KSQ196909 LCM196883:LCM196909 LMI196883:LMI196909 LWE196883:LWE196909 MGA196883:MGA196909 MPW196883:MPW196909 MZS196883:MZS196909 NJO196883:NJO196909 NTK196883:NTK196909 ODG196883:ODG196909 ONC196883:ONC196909 OWY196883:OWY196909 PGU196883:PGU196909 PQQ196883:PQQ196909 QAM196883:QAM196909 QKI196883:QKI196909 QUE196883:QUE196909 REA196883:REA196909 RNW196883:RNW196909 RXS196883:RXS196909 SHO196883:SHO196909 SRK196883:SRK196909 TBG196883:TBG196909 TLC196883:TLC196909 TUY196883:TUY196909 UEU196883:UEU196909 UOQ196883:UOQ196909 UYM196883:UYM196909 VII196883:VII196909 VSE196883:VSE196909 WCA196883:WCA196909 WLW196883:WLW196909 WVS196883:WVS196909 AA262425:AA262451 JG262419:JG262445 TC262419:TC262445 ACY262419:ACY262445 AMU262419:AMU262445 AWQ262419:AWQ262445 BGM262419:BGM262445 BQI262419:BQI262445 CAE262419:CAE262445 CKA262419:CKA262445 CTW262419:CTW262445 DDS262419:DDS262445 DNO262419:DNO262445 DXK262419:DXK262445 EHG262419:EHG262445 ERC262419:ERC262445 FAY262419:FAY262445 FKU262419:FKU262445 FUQ262419:FUQ262445 GEM262419:GEM262445 GOI262419:GOI262445 GYE262419:GYE262445 HIA262419:HIA262445 HRW262419:HRW262445 IBS262419:IBS262445 ILO262419:ILO262445 IVK262419:IVK262445 JFG262419:JFG262445 JPC262419:JPC262445 JYY262419:JYY262445 KIU262419:KIU262445 KSQ262419:KSQ262445 LCM262419:LCM262445 LMI262419:LMI262445 LWE262419:LWE262445 MGA262419:MGA262445 MPW262419:MPW262445 MZS262419:MZS262445 NJO262419:NJO262445 NTK262419:NTK262445 ODG262419:ODG262445 ONC262419:ONC262445 OWY262419:OWY262445 PGU262419:PGU262445 PQQ262419:PQQ262445 QAM262419:QAM262445 QKI262419:QKI262445 QUE262419:QUE262445 REA262419:REA262445 RNW262419:RNW262445 RXS262419:RXS262445 SHO262419:SHO262445 SRK262419:SRK262445 TBG262419:TBG262445 TLC262419:TLC262445 TUY262419:TUY262445 UEU262419:UEU262445 UOQ262419:UOQ262445 UYM262419:UYM262445 VII262419:VII262445 VSE262419:VSE262445 WCA262419:WCA262445 WLW262419:WLW262445 WVS262419:WVS262445 AA327961:AA327987 JG327955:JG327981 TC327955:TC327981 ACY327955:ACY327981 AMU327955:AMU327981 AWQ327955:AWQ327981 BGM327955:BGM327981 BQI327955:BQI327981 CAE327955:CAE327981 CKA327955:CKA327981 CTW327955:CTW327981 DDS327955:DDS327981 DNO327955:DNO327981 DXK327955:DXK327981 EHG327955:EHG327981 ERC327955:ERC327981 FAY327955:FAY327981 FKU327955:FKU327981 FUQ327955:FUQ327981 GEM327955:GEM327981 GOI327955:GOI327981 GYE327955:GYE327981 HIA327955:HIA327981 HRW327955:HRW327981 IBS327955:IBS327981 ILO327955:ILO327981 IVK327955:IVK327981 JFG327955:JFG327981 JPC327955:JPC327981 JYY327955:JYY327981 KIU327955:KIU327981 KSQ327955:KSQ327981 LCM327955:LCM327981 LMI327955:LMI327981 LWE327955:LWE327981 MGA327955:MGA327981 MPW327955:MPW327981 MZS327955:MZS327981 NJO327955:NJO327981 NTK327955:NTK327981 ODG327955:ODG327981 ONC327955:ONC327981 OWY327955:OWY327981 PGU327955:PGU327981 PQQ327955:PQQ327981 QAM327955:QAM327981 QKI327955:QKI327981 QUE327955:QUE327981 REA327955:REA327981 RNW327955:RNW327981 RXS327955:RXS327981 SHO327955:SHO327981 SRK327955:SRK327981 TBG327955:TBG327981 TLC327955:TLC327981 TUY327955:TUY327981 UEU327955:UEU327981 UOQ327955:UOQ327981 UYM327955:UYM327981 VII327955:VII327981 VSE327955:VSE327981 WCA327955:WCA327981 WLW327955:WLW327981 WVS327955:WVS327981 AA393497:AA393523 JG393491:JG393517 TC393491:TC393517 ACY393491:ACY393517 AMU393491:AMU393517 AWQ393491:AWQ393517 BGM393491:BGM393517 BQI393491:BQI393517 CAE393491:CAE393517 CKA393491:CKA393517 CTW393491:CTW393517 DDS393491:DDS393517 DNO393491:DNO393517 DXK393491:DXK393517 EHG393491:EHG393517 ERC393491:ERC393517 FAY393491:FAY393517 FKU393491:FKU393517 FUQ393491:FUQ393517 GEM393491:GEM393517 GOI393491:GOI393517 GYE393491:GYE393517 HIA393491:HIA393517 HRW393491:HRW393517 IBS393491:IBS393517 ILO393491:ILO393517 IVK393491:IVK393517 JFG393491:JFG393517 JPC393491:JPC393517 JYY393491:JYY393517 KIU393491:KIU393517 KSQ393491:KSQ393517 LCM393491:LCM393517 LMI393491:LMI393517 LWE393491:LWE393517 MGA393491:MGA393517 MPW393491:MPW393517 MZS393491:MZS393517 NJO393491:NJO393517 NTK393491:NTK393517 ODG393491:ODG393517 ONC393491:ONC393517 OWY393491:OWY393517 PGU393491:PGU393517 PQQ393491:PQQ393517 QAM393491:QAM393517 QKI393491:QKI393517 QUE393491:QUE393517 REA393491:REA393517 RNW393491:RNW393517 RXS393491:RXS393517 SHO393491:SHO393517 SRK393491:SRK393517 TBG393491:TBG393517 TLC393491:TLC393517 TUY393491:TUY393517 UEU393491:UEU393517 UOQ393491:UOQ393517 UYM393491:UYM393517 VII393491:VII393517 VSE393491:VSE393517 WCA393491:WCA393517 WLW393491:WLW393517 WVS393491:WVS393517 AA459033:AA459059 JG459027:JG459053 TC459027:TC459053 ACY459027:ACY459053 AMU459027:AMU459053 AWQ459027:AWQ459053 BGM459027:BGM459053 BQI459027:BQI459053 CAE459027:CAE459053 CKA459027:CKA459053 CTW459027:CTW459053 DDS459027:DDS459053 DNO459027:DNO459053 DXK459027:DXK459053 EHG459027:EHG459053 ERC459027:ERC459053 FAY459027:FAY459053 FKU459027:FKU459053 FUQ459027:FUQ459053 GEM459027:GEM459053 GOI459027:GOI459053 GYE459027:GYE459053 HIA459027:HIA459053 HRW459027:HRW459053 IBS459027:IBS459053 ILO459027:ILO459053 IVK459027:IVK459053 JFG459027:JFG459053 JPC459027:JPC459053 JYY459027:JYY459053 KIU459027:KIU459053 KSQ459027:KSQ459053 LCM459027:LCM459053 LMI459027:LMI459053 LWE459027:LWE459053 MGA459027:MGA459053 MPW459027:MPW459053 MZS459027:MZS459053 NJO459027:NJO459053 NTK459027:NTK459053 ODG459027:ODG459053 ONC459027:ONC459053 OWY459027:OWY459053 PGU459027:PGU459053 PQQ459027:PQQ459053 QAM459027:QAM459053 QKI459027:QKI459053 QUE459027:QUE459053 REA459027:REA459053 RNW459027:RNW459053 RXS459027:RXS459053 SHO459027:SHO459053 SRK459027:SRK459053 TBG459027:TBG459053 TLC459027:TLC459053 TUY459027:TUY459053 UEU459027:UEU459053 UOQ459027:UOQ459053 UYM459027:UYM459053 VII459027:VII459053 VSE459027:VSE459053 WCA459027:WCA459053 WLW459027:WLW459053 WVS459027:WVS459053 AA524569:AA524595 JG524563:JG524589 TC524563:TC524589 ACY524563:ACY524589 AMU524563:AMU524589 AWQ524563:AWQ524589 BGM524563:BGM524589 BQI524563:BQI524589 CAE524563:CAE524589 CKA524563:CKA524589 CTW524563:CTW524589 DDS524563:DDS524589 DNO524563:DNO524589 DXK524563:DXK524589 EHG524563:EHG524589 ERC524563:ERC524589 FAY524563:FAY524589 FKU524563:FKU524589 FUQ524563:FUQ524589 GEM524563:GEM524589 GOI524563:GOI524589 GYE524563:GYE524589 HIA524563:HIA524589 HRW524563:HRW524589 IBS524563:IBS524589 ILO524563:ILO524589 IVK524563:IVK524589 JFG524563:JFG524589 JPC524563:JPC524589 JYY524563:JYY524589 KIU524563:KIU524589 KSQ524563:KSQ524589 LCM524563:LCM524589 LMI524563:LMI524589 LWE524563:LWE524589 MGA524563:MGA524589 MPW524563:MPW524589 MZS524563:MZS524589 NJO524563:NJO524589 NTK524563:NTK524589 ODG524563:ODG524589 ONC524563:ONC524589 OWY524563:OWY524589 PGU524563:PGU524589 PQQ524563:PQQ524589 QAM524563:QAM524589 QKI524563:QKI524589 QUE524563:QUE524589 REA524563:REA524589 RNW524563:RNW524589 RXS524563:RXS524589 SHO524563:SHO524589 SRK524563:SRK524589 TBG524563:TBG524589 TLC524563:TLC524589 TUY524563:TUY524589 UEU524563:UEU524589 UOQ524563:UOQ524589 UYM524563:UYM524589 VII524563:VII524589 VSE524563:VSE524589 WCA524563:WCA524589 WLW524563:WLW524589 WVS524563:WVS524589 AA590105:AA590131 JG590099:JG590125 TC590099:TC590125 ACY590099:ACY590125 AMU590099:AMU590125 AWQ590099:AWQ590125 BGM590099:BGM590125 BQI590099:BQI590125 CAE590099:CAE590125 CKA590099:CKA590125 CTW590099:CTW590125 DDS590099:DDS590125 DNO590099:DNO590125 DXK590099:DXK590125 EHG590099:EHG590125 ERC590099:ERC590125 FAY590099:FAY590125 FKU590099:FKU590125 FUQ590099:FUQ590125 GEM590099:GEM590125 GOI590099:GOI590125 GYE590099:GYE590125 HIA590099:HIA590125 HRW590099:HRW590125 IBS590099:IBS590125 ILO590099:ILO590125 IVK590099:IVK590125 JFG590099:JFG590125 JPC590099:JPC590125 JYY590099:JYY590125 KIU590099:KIU590125 KSQ590099:KSQ590125 LCM590099:LCM590125 LMI590099:LMI590125 LWE590099:LWE590125 MGA590099:MGA590125 MPW590099:MPW590125 MZS590099:MZS590125 NJO590099:NJO590125 NTK590099:NTK590125 ODG590099:ODG590125 ONC590099:ONC590125 OWY590099:OWY590125 PGU590099:PGU590125 PQQ590099:PQQ590125 QAM590099:QAM590125 QKI590099:QKI590125 QUE590099:QUE590125 REA590099:REA590125 RNW590099:RNW590125 RXS590099:RXS590125 SHO590099:SHO590125 SRK590099:SRK590125 TBG590099:TBG590125 TLC590099:TLC590125 TUY590099:TUY590125 UEU590099:UEU590125 UOQ590099:UOQ590125 UYM590099:UYM590125 VII590099:VII590125 VSE590099:VSE590125 WCA590099:WCA590125 WLW590099:WLW590125 WVS590099:WVS590125 AA655641:AA655667 JG655635:JG655661 TC655635:TC655661 ACY655635:ACY655661 AMU655635:AMU655661 AWQ655635:AWQ655661 BGM655635:BGM655661 BQI655635:BQI655661 CAE655635:CAE655661 CKA655635:CKA655661 CTW655635:CTW655661 DDS655635:DDS655661 DNO655635:DNO655661 DXK655635:DXK655661 EHG655635:EHG655661 ERC655635:ERC655661 FAY655635:FAY655661 FKU655635:FKU655661 FUQ655635:FUQ655661 GEM655635:GEM655661 GOI655635:GOI655661 GYE655635:GYE655661 HIA655635:HIA655661 HRW655635:HRW655661 IBS655635:IBS655661 ILO655635:ILO655661 IVK655635:IVK655661 JFG655635:JFG655661 JPC655635:JPC655661 JYY655635:JYY655661 KIU655635:KIU655661 KSQ655635:KSQ655661 LCM655635:LCM655661 LMI655635:LMI655661 LWE655635:LWE655661 MGA655635:MGA655661 MPW655635:MPW655661 MZS655635:MZS655661 NJO655635:NJO655661 NTK655635:NTK655661 ODG655635:ODG655661 ONC655635:ONC655661 OWY655635:OWY655661 PGU655635:PGU655661 PQQ655635:PQQ655661 QAM655635:QAM655661 QKI655635:QKI655661 QUE655635:QUE655661 REA655635:REA655661 RNW655635:RNW655661 RXS655635:RXS655661 SHO655635:SHO655661 SRK655635:SRK655661 TBG655635:TBG655661 TLC655635:TLC655661 TUY655635:TUY655661 UEU655635:UEU655661 UOQ655635:UOQ655661 UYM655635:UYM655661 VII655635:VII655661 VSE655635:VSE655661 WCA655635:WCA655661 WLW655635:WLW655661 WVS655635:WVS655661 AA721177:AA721203 JG721171:JG721197 TC721171:TC721197 ACY721171:ACY721197 AMU721171:AMU721197 AWQ721171:AWQ721197 BGM721171:BGM721197 BQI721171:BQI721197 CAE721171:CAE721197 CKA721171:CKA721197 CTW721171:CTW721197 DDS721171:DDS721197 DNO721171:DNO721197 DXK721171:DXK721197 EHG721171:EHG721197 ERC721171:ERC721197 FAY721171:FAY721197 FKU721171:FKU721197 FUQ721171:FUQ721197 GEM721171:GEM721197 GOI721171:GOI721197 GYE721171:GYE721197 HIA721171:HIA721197 HRW721171:HRW721197 IBS721171:IBS721197 ILO721171:ILO721197 IVK721171:IVK721197 JFG721171:JFG721197 JPC721171:JPC721197 JYY721171:JYY721197 KIU721171:KIU721197 KSQ721171:KSQ721197 LCM721171:LCM721197 LMI721171:LMI721197 LWE721171:LWE721197 MGA721171:MGA721197 MPW721171:MPW721197 MZS721171:MZS721197 NJO721171:NJO721197 NTK721171:NTK721197 ODG721171:ODG721197 ONC721171:ONC721197 OWY721171:OWY721197 PGU721171:PGU721197 PQQ721171:PQQ721197 QAM721171:QAM721197 QKI721171:QKI721197 QUE721171:QUE721197 REA721171:REA721197 RNW721171:RNW721197 RXS721171:RXS721197 SHO721171:SHO721197 SRK721171:SRK721197 TBG721171:TBG721197 TLC721171:TLC721197 TUY721171:TUY721197 UEU721171:UEU721197 UOQ721171:UOQ721197 UYM721171:UYM721197 VII721171:VII721197 VSE721171:VSE721197 WCA721171:WCA721197 WLW721171:WLW721197 WVS721171:WVS721197 AA786713:AA786739 JG786707:JG786733 TC786707:TC786733 ACY786707:ACY786733 AMU786707:AMU786733 AWQ786707:AWQ786733 BGM786707:BGM786733 BQI786707:BQI786733 CAE786707:CAE786733 CKA786707:CKA786733 CTW786707:CTW786733 DDS786707:DDS786733 DNO786707:DNO786733 DXK786707:DXK786733 EHG786707:EHG786733 ERC786707:ERC786733 FAY786707:FAY786733 FKU786707:FKU786733 FUQ786707:FUQ786733 GEM786707:GEM786733 GOI786707:GOI786733 GYE786707:GYE786733 HIA786707:HIA786733 HRW786707:HRW786733 IBS786707:IBS786733 ILO786707:ILO786733 IVK786707:IVK786733 JFG786707:JFG786733 JPC786707:JPC786733 JYY786707:JYY786733 KIU786707:KIU786733 KSQ786707:KSQ786733 LCM786707:LCM786733 LMI786707:LMI786733 LWE786707:LWE786733 MGA786707:MGA786733 MPW786707:MPW786733 MZS786707:MZS786733 NJO786707:NJO786733 NTK786707:NTK786733 ODG786707:ODG786733 ONC786707:ONC786733 OWY786707:OWY786733 PGU786707:PGU786733 PQQ786707:PQQ786733 QAM786707:QAM786733 QKI786707:QKI786733 QUE786707:QUE786733 REA786707:REA786733 RNW786707:RNW786733 RXS786707:RXS786733 SHO786707:SHO786733 SRK786707:SRK786733 TBG786707:TBG786733 TLC786707:TLC786733 TUY786707:TUY786733 UEU786707:UEU786733 UOQ786707:UOQ786733 UYM786707:UYM786733 VII786707:VII786733 VSE786707:VSE786733 WCA786707:WCA786733 WLW786707:WLW786733 WVS786707:WVS786733 AA852249:AA852275 JG852243:JG852269 TC852243:TC852269 ACY852243:ACY852269 AMU852243:AMU852269 AWQ852243:AWQ852269 BGM852243:BGM852269 BQI852243:BQI852269 CAE852243:CAE852269 CKA852243:CKA852269 CTW852243:CTW852269 DDS852243:DDS852269 DNO852243:DNO852269 DXK852243:DXK852269 EHG852243:EHG852269 ERC852243:ERC852269 FAY852243:FAY852269 FKU852243:FKU852269 FUQ852243:FUQ852269 GEM852243:GEM852269 GOI852243:GOI852269 GYE852243:GYE852269 HIA852243:HIA852269 HRW852243:HRW852269 IBS852243:IBS852269 ILO852243:ILO852269 IVK852243:IVK852269 JFG852243:JFG852269 JPC852243:JPC852269 JYY852243:JYY852269 KIU852243:KIU852269 KSQ852243:KSQ852269 LCM852243:LCM852269 LMI852243:LMI852269 LWE852243:LWE852269 MGA852243:MGA852269 MPW852243:MPW852269 MZS852243:MZS852269 NJO852243:NJO852269 NTK852243:NTK852269 ODG852243:ODG852269 ONC852243:ONC852269 OWY852243:OWY852269 PGU852243:PGU852269 PQQ852243:PQQ852269 QAM852243:QAM852269 QKI852243:QKI852269 QUE852243:QUE852269 REA852243:REA852269 RNW852243:RNW852269 RXS852243:RXS852269 SHO852243:SHO852269 SRK852243:SRK852269 TBG852243:TBG852269 TLC852243:TLC852269 TUY852243:TUY852269 UEU852243:UEU852269 UOQ852243:UOQ852269 UYM852243:UYM852269 VII852243:VII852269 VSE852243:VSE852269 WCA852243:WCA852269 WLW852243:WLW852269 WVS852243:WVS852269 AA917785:AA917811 JG917779:JG917805 TC917779:TC917805 ACY917779:ACY917805 AMU917779:AMU917805 AWQ917779:AWQ917805 BGM917779:BGM917805 BQI917779:BQI917805 CAE917779:CAE917805 CKA917779:CKA917805 CTW917779:CTW917805 DDS917779:DDS917805 DNO917779:DNO917805 DXK917779:DXK917805 EHG917779:EHG917805 ERC917779:ERC917805 FAY917779:FAY917805 FKU917779:FKU917805 FUQ917779:FUQ917805 GEM917779:GEM917805 GOI917779:GOI917805 GYE917779:GYE917805 HIA917779:HIA917805 HRW917779:HRW917805 IBS917779:IBS917805 ILO917779:ILO917805 IVK917779:IVK917805 JFG917779:JFG917805 JPC917779:JPC917805 JYY917779:JYY917805 KIU917779:KIU917805 KSQ917779:KSQ917805 LCM917779:LCM917805 LMI917779:LMI917805 LWE917779:LWE917805 MGA917779:MGA917805 MPW917779:MPW917805 MZS917779:MZS917805 NJO917779:NJO917805 NTK917779:NTK917805 ODG917779:ODG917805 ONC917779:ONC917805 OWY917779:OWY917805 PGU917779:PGU917805 PQQ917779:PQQ917805 QAM917779:QAM917805 QKI917779:QKI917805 QUE917779:QUE917805 REA917779:REA917805 RNW917779:RNW917805 RXS917779:RXS917805 SHO917779:SHO917805 SRK917779:SRK917805 TBG917779:TBG917805 TLC917779:TLC917805 TUY917779:TUY917805 UEU917779:UEU917805 UOQ917779:UOQ917805 UYM917779:UYM917805 VII917779:VII917805 VSE917779:VSE917805 WCA917779:WCA917805 WLW917779:WLW917805 WVS917779:WVS917805 AA983321:AA983347 JG983315:JG983341 TC983315:TC983341 ACY983315:ACY983341 AMU983315:AMU983341 AWQ983315:AWQ983341 BGM983315:BGM983341 BQI983315:BQI983341 CAE983315:CAE983341 CKA983315:CKA983341 CTW983315:CTW983341 DDS983315:DDS983341 DNO983315:DNO983341 DXK983315:DXK983341 EHG983315:EHG983341 ERC983315:ERC983341 FAY983315:FAY983341 FKU983315:FKU983341 FUQ983315:FUQ983341 GEM983315:GEM983341 GOI983315:GOI983341 GYE983315:GYE983341 HIA983315:HIA983341 HRW983315:HRW983341 IBS983315:IBS983341 ILO983315:ILO983341 IVK983315:IVK983341 JFG983315:JFG983341 JPC983315:JPC983341 JYY983315:JYY983341 KIU983315:KIU983341 KSQ983315:KSQ983341 LCM983315:LCM983341 LMI983315:LMI983341 LWE983315:LWE983341 MGA983315:MGA983341 MPW983315:MPW983341 MZS983315:MZS983341 NJO983315:NJO983341 NTK983315:NTK983341 ODG983315:ODG983341 ONC983315:ONC983341 OWY983315:OWY983341 PGU983315:PGU983341 PQQ983315:PQQ983341 QAM983315:QAM983341 QKI983315:QKI983341 QUE983315:QUE983341 REA983315:REA983341 RNW983315:RNW983341 RXS983315:RXS983341 SHO983315:SHO983341 SRK983315:SRK983341 TBG983315:TBG983341 TLC983315:TLC983341 TUY983315:TUY983341 UEU983315:UEU983341 UOQ983315:UOQ983341 UYM983315:UYM983341 VII983315:VII983341 VSE983315:VSE983341 WCA983315:WCA983341 WLW983315:WLW983341 BGM163 BQI163 CAE163 CKA163 CTW163 DDS163 DNO163 DXK163 EHG163 ERC163 FAY163 FKU163 FUQ163 GEM163 GOI163 GYE163 HIA163 HRW163 IBS163 ILO163 IVK163 JFG163 JPC163 JYY163 KIU163 KSQ163 LCM163 LMI163 LWE163 MGA163 MPW163 MZS163 NJO163 NTK163 ODG163 ONC163 OWY163 PGU163 PQQ163 QAM163 QKI163 QUE163 REA163 RNW163 RXS163 SHO163 SRK163 TBG163 TLC163 TUY163 UEU163 UOQ163 UYM163 VII163 VSE163 WCA163 WLW163 WVS163 JG163 TC163 ACY163 AMU163 AWQ163 AA261:AA266 Z177:Z184 AB142 Z144:Z161 AA335 ANK200:ANK208 AXG200:AXG208 BHC200:BHC208 BQY200:BQY208 CAU200:CAU208 CKQ200:CKQ208 CUM200:CUM208 DEI200:DEI208 DOE200:DOE208 DYA200:DYA208 EHW200:EHW208 ERS200:ERS208 FBO200:FBO208 FLK200:FLK208 FVG200:FVG208 GFC200:GFC208 GOY200:GOY208 GYU200:GYU208 HIQ200:HIQ208 HSM200:HSM208 ICI200:ICI208 IME200:IME208 IWA200:IWA208 JFW200:JFW208 JPS200:JPS208 JZO200:JZO208 KJK200:KJK208 KTG200:KTG208 LDC200:LDC208 LMY200:LMY208 LWU200:LWU208 MGQ200:MGQ208 MQM200:MQM208 NAI200:NAI208 NKE200:NKE208 NUA200:NUA208 ODW200:ODW208 ONS200:ONS208 OXO200:OXO208 PHK200:PHK208 PRG200:PRG208 QBC200:QBC208 QKY200:QKY208 QUU200:QUU208 REQ200:REQ208 ROM200:ROM208 RYI200:RYI208 SIE200:SIE208 SSA200:SSA208 TBW200:TBW208 TLS200:TLS208 TVO200:TVO208 UFK200:UFK208 UPG200:UPG208 UZC200:UZC208 VIY200:VIY208 VSU200:VSU208 WCQ200:WCQ208 WMM200:WMM208 AA185:AA208 WWI200:WWI208 JW200:JW208 TS200:TS208 ADO200:ADO208 AA355">
      <formula1>НДС</formula1>
    </dataValidation>
    <dataValidation type="list" allowBlank="1" showInputMessage="1" showErrorMessage="1" sqref="S175 S261 S264 S275:S277 S282:S283 S279 S267:S273 S321:S322 JO205 TK205 ADG205 ANC205 AWY205 BGU205 BQQ205 CAM205 CKI205 CUE205 DEA205 DNW205 DXS205 EHO205 ERK205 FBG205 FLC205 FUY205 GEU205 GOQ205 GYM205 HII205 HSE205 ICA205 ILW205 IVS205 JFO205 JPK205 JZG205 KJC205 KSY205 LCU205 LMQ205 LWM205 MGI205 MQE205 NAA205 NJW205 NTS205 ODO205 ONK205 OXG205 PHC205 PQY205 QAU205 QKQ205 QUM205 REI205 ROE205 RYA205 SHW205 SRS205 TBO205 TLK205 TVG205 UFC205 UOY205 UYU205 VIQ205 VSM205 WCI205 WME205 WWA205 S205 S335 S338">
      <formula1>Инкотермс</formula1>
    </dataValidation>
    <dataValidation type="list" allowBlank="1" showInputMessage="1" showErrorMessage="1" sqref="Z175">
      <formula1>ЕИ</formula1>
    </dataValidation>
    <dataValidation type="list" allowBlank="1" showInputMessage="1" showErrorMessage="1" sqref="J264 J213:J221 J317:J318">
      <formula1>основания150</formula1>
    </dataValidation>
    <dataValidation type="custom" allowBlank="1" showInputMessage="1" showErrorMessage="1" sqref="AG144:AG161">
      <formula1>AA144*AF144</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2021-2025-14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Ергалиев Равиль Лукпанович</cp:lastModifiedBy>
  <dcterms:created xsi:type="dcterms:W3CDTF">2018-10-16T14:16:40Z</dcterms:created>
  <dcterms:modified xsi:type="dcterms:W3CDTF">2021-11-05T12:21:35Z</dcterms:modified>
</cp:coreProperties>
</file>