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олеубаева Асель Абдешовна" algorithmName="SHA-512" hashValue="jec89gp+jhq8/rZ+odWMiduqAVb61P1q2SRgtnTE0rbvddQfXvpr+/xU/3uk5qJ0YH51qyDTydEBi/9tcpaYpg==" saltValue="dAyBHASIFRfqjbbbsr0zcw==" spinCount="100000"/>
  <workbookPr defaultThemeVersion="153222"/>
  <mc:AlternateContent xmlns:mc="http://schemas.openxmlformats.org/markup-compatibility/2006">
    <mc:Choice Requires="x15">
      <x15ac:absPath xmlns:x15ac="http://schemas.microsoft.com/office/spreadsheetml/2010/11/ac" url="C:\Users\A.Toleubayeva\Desktop\ПЛАНЫ МОЯ ПАПКА\ГПЗ 2024г. и ДПЗ 2024-2028гг\ДПЗ 2024-2028гг\ДПЗ 5 изм. проект\"/>
    </mc:Choice>
  </mc:AlternateContent>
  <bookViews>
    <workbookView xWindow="0" yWindow="0" windowWidth="28800" windowHeight="11835"/>
  </bookViews>
  <sheets>
    <sheet name="2024-2028гг. ДПЗ 4 изм" sheetId="1" r:id="rId1"/>
  </sheets>
  <externalReferences>
    <externalReference r:id="rId2"/>
    <externalReference r:id="rId3"/>
    <externalReference r:id="rId4"/>
    <externalReference r:id="rId5"/>
    <externalReference r:id="rId6"/>
  </externalReferences>
  <definedNames>
    <definedName name="_xlnm._FilterDatabase" localSheetId="0" hidden="1">'2024-2028гг. ДПЗ 4 изм'!$A$9:$BP$156</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56" i="1" l="1"/>
  <c r="AX156" i="1"/>
  <c r="AY23" i="1"/>
  <c r="AX23" i="1"/>
  <c r="AY10" i="1"/>
  <c r="AX10" i="1"/>
  <c r="AY22" i="1"/>
  <c r="AX22" i="1"/>
  <c r="AY101" i="1" l="1"/>
  <c r="AY25" i="1"/>
  <c r="AY28" i="1"/>
  <c r="AY30" i="1"/>
  <c r="AY31" i="1"/>
  <c r="AY33" i="1"/>
  <c r="AY35" i="1"/>
  <c r="AY37" i="1"/>
  <c r="AY39" i="1"/>
  <c r="AY41" i="1"/>
  <c r="AY43" i="1"/>
  <c r="AY45" i="1"/>
  <c r="AY47" i="1"/>
  <c r="AY49" i="1"/>
  <c r="AY51" i="1"/>
  <c r="AY53" i="1"/>
  <c r="AY55" i="1"/>
  <c r="AY57" i="1"/>
  <c r="AY59" i="1"/>
  <c r="AY61" i="1"/>
  <c r="AY63" i="1"/>
  <c r="AY65" i="1"/>
  <c r="AY67" i="1"/>
  <c r="AY69" i="1"/>
  <c r="AY71" i="1"/>
  <c r="AY73" i="1"/>
  <c r="AY75" i="1"/>
  <c r="AY77" i="1"/>
  <c r="AY79" i="1"/>
  <c r="AY81" i="1"/>
  <c r="AY83" i="1"/>
  <c r="AY85" i="1"/>
  <c r="AY87" i="1"/>
  <c r="AY89" i="1"/>
  <c r="AY91" i="1"/>
  <c r="AY93" i="1"/>
  <c r="AY100" i="1"/>
  <c r="AY118" i="1"/>
  <c r="AY119" i="1"/>
  <c r="AY120" i="1"/>
  <c r="AY121" i="1"/>
  <c r="AY122" i="1"/>
  <c r="AY123" i="1"/>
  <c r="AY124" i="1"/>
  <c r="AY125" i="1"/>
  <c r="AY126" i="1"/>
  <c r="AY127" i="1"/>
  <c r="AY128" i="1"/>
  <c r="AY149" i="1"/>
  <c r="AY29" i="1" l="1"/>
  <c r="AN29" i="1"/>
  <c r="AJ29" i="1"/>
  <c r="AF29" i="1"/>
  <c r="AX32" i="1"/>
  <c r="AY32" i="1" s="1"/>
  <c r="AN32" i="1"/>
  <c r="AJ32" i="1"/>
  <c r="AF32" i="1"/>
  <c r="AX26" i="1"/>
  <c r="AY26" i="1" s="1"/>
  <c r="AN15" i="1"/>
  <c r="AJ15" i="1"/>
  <c r="AF15" i="1"/>
  <c r="AX148" i="1" l="1"/>
  <c r="AY148" i="1" s="1"/>
  <c r="AY147" i="1"/>
  <c r="AJ147" i="1"/>
  <c r="AX146" i="1"/>
  <c r="AY146" i="1" s="1"/>
  <c r="AN146" i="1"/>
  <c r="AJ146" i="1"/>
  <c r="AF146" i="1"/>
  <c r="AX145" i="1" l="1"/>
  <c r="AY145" i="1" s="1"/>
  <c r="AN145" i="1"/>
  <c r="AJ145" i="1"/>
  <c r="AF145" i="1"/>
  <c r="AX144" i="1"/>
  <c r="AY144" i="1" s="1"/>
  <c r="AN144" i="1"/>
  <c r="AJ144" i="1"/>
  <c r="AF144" i="1"/>
  <c r="AX143" i="1"/>
  <c r="AY143" i="1" s="1"/>
  <c r="AN143" i="1"/>
  <c r="AJ143" i="1"/>
  <c r="AF143" i="1"/>
  <c r="AX142" i="1"/>
  <c r="AY142" i="1" s="1"/>
  <c r="AN142" i="1"/>
  <c r="AJ142" i="1"/>
  <c r="AF142" i="1"/>
  <c r="AX141" i="1"/>
  <c r="AY141" i="1" s="1"/>
  <c r="AN141" i="1"/>
  <c r="AJ141" i="1"/>
  <c r="AF141" i="1"/>
  <c r="AX140" i="1"/>
  <c r="AY140" i="1" s="1"/>
  <c r="AN140" i="1"/>
  <c r="AJ140" i="1"/>
  <c r="AF140" i="1"/>
  <c r="AX139" i="1"/>
  <c r="AY139" i="1" s="1"/>
  <c r="AN139" i="1"/>
  <c r="AJ139" i="1"/>
  <c r="AF139" i="1"/>
  <c r="AX138" i="1"/>
  <c r="AY138" i="1" s="1"/>
  <c r="AN138" i="1"/>
  <c r="AJ138" i="1"/>
  <c r="AF138" i="1"/>
  <c r="AX137" i="1"/>
  <c r="AY137" i="1" s="1"/>
  <c r="AN137" i="1"/>
  <c r="AJ137" i="1"/>
  <c r="AF137" i="1"/>
  <c r="AX136" i="1"/>
  <c r="AY136" i="1" s="1"/>
  <c r="AN136" i="1"/>
  <c r="AJ136" i="1"/>
  <c r="AF136" i="1"/>
  <c r="AX135" i="1"/>
  <c r="AY135" i="1" s="1"/>
  <c r="AN135" i="1"/>
  <c r="AJ135" i="1"/>
  <c r="AF135" i="1"/>
  <c r="AX134" i="1"/>
  <c r="AY134" i="1" s="1"/>
  <c r="AF134" i="1"/>
  <c r="AX94" i="1"/>
  <c r="AY94" i="1" s="1"/>
  <c r="AV94" i="1"/>
  <c r="AR94" i="1"/>
  <c r="AN94" i="1"/>
  <c r="AJ94" i="1"/>
  <c r="AF94" i="1"/>
  <c r="AX92" i="1"/>
  <c r="AY92" i="1" s="1"/>
  <c r="AV92" i="1"/>
  <c r="AR92" i="1"/>
  <c r="AN92" i="1"/>
  <c r="AJ92" i="1"/>
  <c r="AF92" i="1"/>
  <c r="AX90" i="1"/>
  <c r="AY90" i="1" s="1"/>
  <c r="AV90" i="1"/>
  <c r="AR90" i="1"/>
  <c r="AN90" i="1"/>
  <c r="AJ90" i="1"/>
  <c r="AF90" i="1"/>
  <c r="AX88" i="1"/>
  <c r="AY88" i="1" s="1"/>
  <c r="AV88" i="1"/>
  <c r="AR88" i="1"/>
  <c r="AN88" i="1"/>
  <c r="AJ88" i="1"/>
  <c r="AF88" i="1"/>
  <c r="AX86" i="1"/>
  <c r="AY86" i="1" s="1"/>
  <c r="AV86" i="1"/>
  <c r="AR86" i="1"/>
  <c r="AN86" i="1"/>
  <c r="AJ86" i="1"/>
  <c r="AF86" i="1"/>
  <c r="AX84" i="1"/>
  <c r="AY84" i="1" s="1"/>
  <c r="AV84" i="1"/>
  <c r="AR84" i="1"/>
  <c r="AN84" i="1"/>
  <c r="AJ84" i="1"/>
  <c r="AF84" i="1"/>
  <c r="AX82" i="1"/>
  <c r="AY82" i="1" s="1"/>
  <c r="AV82" i="1"/>
  <c r="AR82" i="1"/>
  <c r="AN82" i="1"/>
  <c r="AJ82" i="1"/>
  <c r="AF82" i="1"/>
  <c r="AX80" i="1"/>
  <c r="AY80" i="1" s="1"/>
  <c r="AV80" i="1"/>
  <c r="AR80" i="1"/>
  <c r="AN80" i="1"/>
  <c r="AJ80" i="1"/>
  <c r="AF80" i="1"/>
  <c r="AX78" i="1"/>
  <c r="AY78" i="1" s="1"/>
  <c r="AV78" i="1"/>
  <c r="AR78" i="1"/>
  <c r="AN78" i="1"/>
  <c r="AJ78" i="1"/>
  <c r="AF78" i="1"/>
  <c r="AX76" i="1"/>
  <c r="AY76" i="1" s="1"/>
  <c r="AV76" i="1"/>
  <c r="AR76" i="1"/>
  <c r="AN76" i="1"/>
  <c r="AJ76" i="1"/>
  <c r="AF76" i="1"/>
  <c r="AX74" i="1"/>
  <c r="AY74" i="1" s="1"/>
  <c r="AV74" i="1"/>
  <c r="AR74" i="1"/>
  <c r="AN74" i="1"/>
  <c r="AJ74" i="1"/>
  <c r="AF74" i="1"/>
  <c r="AX72" i="1"/>
  <c r="AY72" i="1" s="1"/>
  <c r="AV72" i="1"/>
  <c r="AR72" i="1"/>
  <c r="AN72" i="1"/>
  <c r="AJ72" i="1"/>
  <c r="AF72" i="1"/>
  <c r="AX70" i="1"/>
  <c r="AY70" i="1" s="1"/>
  <c r="AV70" i="1"/>
  <c r="AR70" i="1"/>
  <c r="AN70" i="1"/>
  <c r="AJ70" i="1"/>
  <c r="AF70" i="1"/>
  <c r="AX68" i="1"/>
  <c r="AY68" i="1" s="1"/>
  <c r="AV68" i="1"/>
  <c r="AR68" i="1"/>
  <c r="AN68" i="1"/>
  <c r="AJ68" i="1"/>
  <c r="AF68" i="1"/>
  <c r="AX66" i="1"/>
  <c r="AY66" i="1" s="1"/>
  <c r="AV66" i="1"/>
  <c r="AR66" i="1"/>
  <c r="AN66" i="1"/>
  <c r="AJ66" i="1"/>
  <c r="AF66" i="1"/>
  <c r="AX64" i="1"/>
  <c r="AY64" i="1" s="1"/>
  <c r="AV64" i="1"/>
  <c r="AR64" i="1"/>
  <c r="AN64" i="1"/>
  <c r="AJ64" i="1"/>
  <c r="AF64" i="1"/>
  <c r="AX62" i="1"/>
  <c r="AY62" i="1" s="1"/>
  <c r="AV62" i="1"/>
  <c r="AR62" i="1"/>
  <c r="AN62" i="1"/>
  <c r="AJ62" i="1"/>
  <c r="AF62" i="1"/>
  <c r="AX60" i="1"/>
  <c r="AY60" i="1" s="1"/>
  <c r="AV60" i="1"/>
  <c r="AR60" i="1"/>
  <c r="AN60" i="1"/>
  <c r="AJ60" i="1"/>
  <c r="AF60" i="1"/>
  <c r="AX58" i="1"/>
  <c r="AY58" i="1" s="1"/>
  <c r="AV58" i="1"/>
  <c r="AR58" i="1"/>
  <c r="AN58" i="1"/>
  <c r="AJ58" i="1"/>
  <c r="AF58" i="1"/>
  <c r="AX56" i="1"/>
  <c r="AY56" i="1" s="1"/>
  <c r="AV56" i="1"/>
  <c r="AR56" i="1"/>
  <c r="AN56" i="1"/>
  <c r="AJ56" i="1"/>
  <c r="AF56" i="1"/>
  <c r="AX54" i="1"/>
  <c r="AY54" i="1" s="1"/>
  <c r="AV54" i="1"/>
  <c r="AR54" i="1"/>
  <c r="AN54" i="1"/>
  <c r="AJ54" i="1"/>
  <c r="AF54" i="1"/>
  <c r="AX52" i="1"/>
  <c r="AY52" i="1" s="1"/>
  <c r="AV52" i="1"/>
  <c r="AR52" i="1"/>
  <c r="AN52" i="1"/>
  <c r="AJ52" i="1"/>
  <c r="AF52" i="1"/>
  <c r="AX50" i="1"/>
  <c r="AY50" i="1" s="1"/>
  <c r="AV50" i="1"/>
  <c r="AR50" i="1"/>
  <c r="AN50" i="1"/>
  <c r="AJ50" i="1"/>
  <c r="AF50" i="1"/>
  <c r="AX48" i="1"/>
  <c r="AY48" i="1" s="1"/>
  <c r="AV48" i="1"/>
  <c r="AR48" i="1"/>
  <c r="AN48" i="1"/>
  <c r="AJ48" i="1"/>
  <c r="AF48" i="1"/>
  <c r="AX46" i="1"/>
  <c r="AY46" i="1" s="1"/>
  <c r="AV46" i="1"/>
  <c r="AR46" i="1"/>
  <c r="AN46" i="1"/>
  <c r="AJ46" i="1"/>
  <c r="AF46" i="1"/>
  <c r="AX44" i="1"/>
  <c r="AY44" i="1" s="1"/>
  <c r="AV44" i="1"/>
  <c r="AR44" i="1"/>
  <c r="AN44" i="1"/>
  <c r="AJ44" i="1"/>
  <c r="AF44" i="1"/>
  <c r="AX42" i="1"/>
  <c r="AY42" i="1" s="1"/>
  <c r="AV42" i="1"/>
  <c r="AR42" i="1"/>
  <c r="AN42" i="1"/>
  <c r="AJ42" i="1"/>
  <c r="AF42" i="1"/>
  <c r="AX40" i="1"/>
  <c r="AY40" i="1" s="1"/>
  <c r="AV40" i="1"/>
  <c r="AR40" i="1"/>
  <c r="AN40" i="1"/>
  <c r="AJ40" i="1"/>
  <c r="AF40" i="1"/>
  <c r="AX38" i="1"/>
  <c r="AY38" i="1" s="1"/>
  <c r="AV38" i="1"/>
  <c r="AR38" i="1"/>
  <c r="AN38" i="1"/>
  <c r="AJ38" i="1"/>
  <c r="AF38" i="1"/>
  <c r="AX36" i="1"/>
  <c r="AY36" i="1" s="1"/>
  <c r="AV36" i="1"/>
  <c r="AR36" i="1"/>
  <c r="AN36" i="1"/>
  <c r="AJ36" i="1"/>
  <c r="AF36" i="1"/>
  <c r="AX34" i="1"/>
  <c r="AY34" i="1" s="1"/>
  <c r="AV34" i="1"/>
  <c r="AR34" i="1"/>
  <c r="AN34" i="1"/>
  <c r="AJ34" i="1"/>
  <c r="AF34" i="1"/>
  <c r="AX95" i="1" l="1"/>
  <c r="AY95" i="1" s="1"/>
  <c r="AY115" i="1"/>
  <c r="AX117" i="1"/>
  <c r="AY117" i="1" s="1"/>
  <c r="AX129" i="1"/>
  <c r="AY129" i="1" s="1"/>
  <c r="AX130" i="1"/>
  <c r="AY130" i="1" s="1"/>
  <c r="AX131" i="1"/>
  <c r="AY131" i="1" s="1"/>
  <c r="AX132" i="1"/>
  <c r="AY132" i="1" s="1"/>
  <c r="AX133" i="1"/>
  <c r="AY133" i="1" s="1"/>
  <c r="AN115" i="1" l="1"/>
  <c r="AJ115" i="1"/>
  <c r="AF115" i="1"/>
  <c r="AW116" i="1" l="1"/>
  <c r="AU116" i="1"/>
  <c r="AV116" i="1" s="1"/>
  <c r="AQ116" i="1"/>
  <c r="AN116" i="1"/>
  <c r="AJ116" i="1"/>
  <c r="AF116" i="1"/>
  <c r="AU114" i="1"/>
  <c r="AV114" i="1" s="1"/>
  <c r="AQ114" i="1"/>
  <c r="AX114" i="1" s="1"/>
  <c r="AY114" i="1" s="1"/>
  <c r="AN114" i="1"/>
  <c r="AJ114" i="1"/>
  <c r="AF114" i="1"/>
  <c r="AU113" i="1"/>
  <c r="AV113" i="1" s="1"/>
  <c r="AQ113" i="1"/>
  <c r="AR113" i="1" s="1"/>
  <c r="AE113" i="1"/>
  <c r="AF113" i="1" s="1"/>
  <c r="AU112" i="1"/>
  <c r="AV112" i="1" s="1"/>
  <c r="AQ112" i="1"/>
  <c r="AR112" i="1" s="1"/>
  <c r="AE112" i="1"/>
  <c r="AF112" i="1" s="1"/>
  <c r="AU111" i="1"/>
  <c r="AV111" i="1" s="1"/>
  <c r="AQ111" i="1"/>
  <c r="AR111" i="1" s="1"/>
  <c r="AE111" i="1"/>
  <c r="AF111" i="1" s="1"/>
  <c r="AU110" i="1"/>
  <c r="AV110" i="1" s="1"/>
  <c r="AQ110" i="1"/>
  <c r="AR110" i="1" s="1"/>
  <c r="AE110" i="1"/>
  <c r="AF110" i="1" s="1"/>
  <c r="AU109" i="1"/>
  <c r="AV109" i="1" s="1"/>
  <c r="AQ109" i="1"/>
  <c r="AR109" i="1" s="1"/>
  <c r="AE109" i="1"/>
  <c r="AF109" i="1" s="1"/>
  <c r="AU108" i="1"/>
  <c r="AV108" i="1" s="1"/>
  <c r="AQ108" i="1"/>
  <c r="AR108" i="1" s="1"/>
  <c r="AM108" i="1"/>
  <c r="AJ108" i="1"/>
  <c r="AE108" i="1"/>
  <c r="AF108" i="1" s="1"/>
  <c r="AU107" i="1"/>
  <c r="AV107" i="1" s="1"/>
  <c r="AQ107" i="1"/>
  <c r="AM107" i="1"/>
  <c r="AJ107" i="1"/>
  <c r="AF107" i="1"/>
  <c r="AU106" i="1"/>
  <c r="AV106" i="1" s="1"/>
  <c r="AQ106" i="1"/>
  <c r="AR106" i="1" s="1"/>
  <c r="AM106" i="1"/>
  <c r="AJ106" i="1"/>
  <c r="AE106" i="1"/>
  <c r="AU105" i="1"/>
  <c r="AV105" i="1" s="1"/>
  <c r="AQ105" i="1"/>
  <c r="AR105" i="1" s="1"/>
  <c r="AM105" i="1"/>
  <c r="AJ105" i="1"/>
  <c r="AE105" i="1"/>
  <c r="AF105" i="1" s="1"/>
  <c r="AU104" i="1"/>
  <c r="AV104" i="1" s="1"/>
  <c r="AQ104" i="1"/>
  <c r="AR104" i="1" s="1"/>
  <c r="AI104" i="1"/>
  <c r="AF104" i="1"/>
  <c r="AU103" i="1"/>
  <c r="AV103" i="1" s="1"/>
  <c r="AQ103" i="1"/>
  <c r="AR103" i="1" s="1"/>
  <c r="AM103" i="1"/>
  <c r="AJ103" i="1"/>
  <c r="AF103" i="1"/>
  <c r="AU102" i="1"/>
  <c r="AV102" i="1" s="1"/>
  <c r="AQ102" i="1"/>
  <c r="AR102" i="1" s="1"/>
  <c r="AI102" i="1"/>
  <c r="AF102" i="1"/>
  <c r="AU100" i="1"/>
  <c r="AV100" i="1" s="1"/>
  <c r="AQ100" i="1"/>
  <c r="AM100" i="1"/>
  <c r="AJ100" i="1"/>
  <c r="AF100" i="1"/>
  <c r="AU99" i="1"/>
  <c r="AV99" i="1" s="1"/>
  <c r="AQ99" i="1"/>
  <c r="AN99" i="1"/>
  <c r="AJ99" i="1"/>
  <c r="AF99" i="1"/>
  <c r="AU98" i="1"/>
  <c r="AV98" i="1" s="1"/>
  <c r="AQ98" i="1"/>
  <c r="AN98" i="1"/>
  <c r="AJ98" i="1"/>
  <c r="AF98" i="1"/>
  <c r="AU97" i="1"/>
  <c r="AV97" i="1" s="1"/>
  <c r="AQ97" i="1"/>
  <c r="AX97" i="1" s="1"/>
  <c r="AY97" i="1" s="1"/>
  <c r="AN97" i="1"/>
  <c r="AJ97" i="1"/>
  <c r="AF97" i="1"/>
  <c r="AU96" i="1"/>
  <c r="AV96" i="1" s="1"/>
  <c r="AQ96" i="1"/>
  <c r="AN96" i="1"/>
  <c r="AJ96" i="1"/>
  <c r="AF96" i="1"/>
  <c r="AN95" i="1"/>
  <c r="AJ95" i="1"/>
  <c r="AF95" i="1"/>
  <c r="AN31" i="1"/>
  <c r="AJ31" i="1"/>
  <c r="AF31" i="1"/>
  <c r="AN28" i="1"/>
  <c r="AJ28" i="1"/>
  <c r="AF28" i="1"/>
  <c r="AX27" i="1"/>
  <c r="AY27" i="1" s="1"/>
  <c r="AX24" i="1"/>
  <c r="AN24" i="1"/>
  <c r="AJ24" i="1"/>
  <c r="AF24" i="1"/>
  <c r="AN13" i="1"/>
  <c r="AJ13" i="1"/>
  <c r="AF13" i="1"/>
  <c r="AX12" i="1"/>
  <c r="AN12" i="1"/>
  <c r="AJ12" i="1"/>
  <c r="AF12" i="1"/>
  <c r="AX11" i="1"/>
  <c r="AN11" i="1"/>
  <c r="AJ11" i="1"/>
  <c r="AF11" i="1"/>
  <c r="AY24" i="1" l="1"/>
  <c r="AY11" i="1"/>
  <c r="AX99" i="1"/>
  <c r="AY99" i="1" s="1"/>
  <c r="AN105" i="1"/>
  <c r="AX105" i="1"/>
  <c r="AY105" i="1" s="1"/>
  <c r="AR98" i="1"/>
  <c r="AX98" i="1"/>
  <c r="AY98" i="1" s="1"/>
  <c r="AN106" i="1"/>
  <c r="AX106" i="1"/>
  <c r="AY106" i="1" s="1"/>
  <c r="AX116" i="1"/>
  <c r="AY116" i="1" s="1"/>
  <c r="AN107" i="1"/>
  <c r="AX107" i="1"/>
  <c r="AY107" i="1" s="1"/>
  <c r="AN100" i="1"/>
  <c r="AJ102" i="1"/>
  <c r="AR96" i="1"/>
  <c r="AX96" i="1"/>
  <c r="AY96" i="1" s="1"/>
  <c r="AN103" i="1"/>
  <c r="AY103" i="1"/>
  <c r="AN108" i="1"/>
  <c r="AX108" i="1"/>
  <c r="AY108" i="1" s="1"/>
  <c r="AI109" i="1"/>
  <c r="AM109" i="1" s="1"/>
  <c r="AN109" i="1" s="1"/>
  <c r="AI110" i="1"/>
  <c r="AM110" i="1" s="1"/>
  <c r="AN110" i="1" s="1"/>
  <c r="AY12" i="1"/>
  <c r="AR99" i="1"/>
  <c r="AR114" i="1"/>
  <c r="AI111" i="1"/>
  <c r="AI112" i="1"/>
  <c r="AM112" i="1" s="1"/>
  <c r="AN112" i="1" s="1"/>
  <c r="AI113" i="1"/>
  <c r="AR97" i="1"/>
  <c r="AR100" i="1"/>
  <c r="AM102" i="1"/>
  <c r="AN102" i="1" s="1"/>
  <c r="AJ104" i="1"/>
  <c r="AR107" i="1"/>
  <c r="AM104" i="1"/>
  <c r="AN104" i="1" s="1"/>
  <c r="AF106" i="1"/>
  <c r="AR116" i="1"/>
  <c r="AY102" i="1" l="1"/>
  <c r="AY104" i="1"/>
  <c r="AJ111" i="1"/>
  <c r="AJ113" i="1"/>
  <c r="AJ110" i="1"/>
  <c r="AX110" i="1"/>
  <c r="AY110" i="1" s="1"/>
  <c r="AJ112" i="1"/>
  <c r="AX112" i="1"/>
  <c r="AY112" i="1" s="1"/>
  <c r="AJ109" i="1"/>
  <c r="AX109" i="1"/>
  <c r="AY109" i="1" s="1"/>
  <c r="AM113" i="1"/>
  <c r="AN113" i="1" s="1"/>
  <c r="AM111" i="1"/>
  <c r="AN111" i="1" s="1"/>
  <c r="AX113" i="1" l="1"/>
  <c r="AY113" i="1" s="1"/>
  <c r="AX111" i="1"/>
  <c r="AY111" i="1" s="1"/>
</calcChain>
</file>

<file path=xl/sharedStrings.xml><?xml version="1.0" encoding="utf-8"?>
<sst xmlns="http://schemas.openxmlformats.org/spreadsheetml/2006/main" count="2775" uniqueCount="658">
  <si>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</si>
  <si>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</si>
  <si>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</si>
  <si>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</si>
  <si>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 по Перечню</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</si>
  <si>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</si>
  <si>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</si>
  <si>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</si>
  <si>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</si>
  <si>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</si>
  <si>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</si>
  <si>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</si>
  <si>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</si>
  <si>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</si>
  <si>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</si>
  <si>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</si>
  <si>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</si>
  <si>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</si>
  <si>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</si>
  <si>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</si>
  <si>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</si>
  <si>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</si>
  <si>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</si>
  <si>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2024</t>
  </si>
  <si>
    <t>2025</t>
  </si>
  <si>
    <t>2026</t>
  </si>
  <si>
    <t>2027</t>
  </si>
  <si>
    <t>2028</t>
  </si>
  <si>
    <t>Общий объем</t>
  </si>
  <si>
    <t>БИН организатора</t>
  </si>
  <si>
    <t>Дополнительная характеристика работ и услуг</t>
  </si>
  <si>
    <t>Дополнительная характеристика товаров</t>
  </si>
  <si>
    <t>на русском</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</si>
  <si>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</si>
  <si>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</si>
  <si>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</si>
  <si>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</si>
  <si>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</si>
  <si>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</si>
  <si>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</si>
  <si>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</si>
  <si>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</si>
  <si>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</si>
  <si>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</si>
  <si>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</si>
  <si>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</si>
  <si>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</si>
  <si>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</si>
  <si>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</si>
  <si>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</si>
  <si>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</si>
  <si>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</si>
  <si>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</si>
  <si>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4</t>
  </si>
  <si>
    <t>5</t>
  </si>
  <si>
    <t>6</t>
  </si>
  <si>
    <t>7</t>
  </si>
  <si>
    <t>52</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</si>
  <si>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</si>
  <si>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</si>
  <si>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</si>
  <si>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</si>
  <si>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</si>
  <si>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</si>
  <si>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</si>
  <si>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</si>
  <si>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</si>
  <si>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</si>
  <si>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</si>
  <si>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</si>
  <si>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</si>
  <si>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</si>
  <si>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</si>
  <si>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</si>
  <si>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</si>
  <si>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</si>
  <si>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</si>
  <si>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</si>
  <si>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</si>
  <si>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</si>
  <si>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</si>
  <si>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</si>
  <si>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</si>
  <si>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</si>
  <si>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</si>
  <si>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</si>
  <si>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</si>
  <si>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</si>
  <si>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</si>
  <si>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</si>
  <si>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</si>
  <si>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</si>
  <si>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</si>
  <si>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</si>
  <si>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</si>
  <si>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</si>
  <si>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</si>
  <si>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</si>
  <si>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</si>
  <si>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</si>
  <si>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</si>
  <si>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</si>
  <si>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</si>
  <si>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</si>
  <si>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</si>
  <si>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</si>
  <si>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</si>
  <si>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</si>
  <si>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59</t>
  </si>
  <si>
    <t>60</t>
  </si>
  <si>
    <t>61</t>
  </si>
  <si>
    <t>РАБОТЫ</t>
  </si>
  <si>
    <t>ОГМ ПТД</t>
  </si>
  <si>
    <t>A_2.5.2.3.203</t>
  </si>
  <si>
    <t>1 Р</t>
  </si>
  <si>
    <t>331212.320.000000</t>
  </si>
  <si>
    <t>Работы по ремонту/модернизации компрессорного оборудования</t>
  </si>
  <si>
    <t xml:space="preserve">Техническое  обслуживание основных компрессорных установокдля АО "Эмбамунайгаз"  </t>
  </si>
  <si>
    <t>ОТ</t>
  </si>
  <si>
    <t>г.Атырау, ул.Валиханова,1</t>
  </si>
  <si>
    <t>10.2023</t>
  </si>
  <si>
    <t>KZ</t>
  </si>
  <si>
    <t>Атырауская область</t>
  </si>
  <si>
    <t>01.2024</t>
  </si>
  <si>
    <t>12.2026</t>
  </si>
  <si>
    <t>С НДС</t>
  </si>
  <si>
    <t>120240021112</t>
  </si>
  <si>
    <t>"Ембімұнайгаз" АҚ үшін негізгі компрессорлық қондырғыларға техникалық қызмет көрсету</t>
  </si>
  <si>
    <t>A_2.5.2.3.204</t>
  </si>
  <si>
    <t>2 Р</t>
  </si>
  <si>
    <t xml:space="preserve">Техническое  обслуживание вспомогательных компрессорных установок для АО "Эмбамунайгаз"  </t>
  </si>
  <si>
    <t>"Ембімұнайгаз" АҚ үшін қосалқы компрессорлық қондырғыларға техникалық қызмет көрсету</t>
  </si>
  <si>
    <t>ДГиРМ</t>
  </si>
  <si>
    <t>2.1.11</t>
  </si>
  <si>
    <t>3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</si>
  <si>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</si>
  <si>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</si>
  <si>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</si>
  <si>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Гидравлический разрыв пласта на месторождениях АО Эмбамунайгаз</t>
  </si>
  <si>
    <t>230000000</t>
  </si>
  <si>
    <t>г.Атырау, ул.Валиханова, 1</t>
  </si>
  <si>
    <t>09.2023</t>
  </si>
  <si>
    <t xml:space="preserve">Атырауская область, </t>
  </si>
  <si>
    <t>90</t>
  </si>
  <si>
    <t>Ембімунайгаз АҚ кен орындарында қысымен қабаты жырту жумыстары</t>
  </si>
  <si>
    <t>УСЛУГИ</t>
  </si>
  <si>
    <t>ГДО</t>
  </si>
  <si>
    <t>1 У</t>
  </si>
  <si>
    <t>531012.200.000000</t>
  </si>
  <si>
    <t>Универсальные услуги почтовой связи</t>
  </si>
  <si>
    <t>Универсальные услуги почтовой связи (нерегиструемых почтовых отправлений)</t>
  </si>
  <si>
    <t>Услуги экспресс почты</t>
  </si>
  <si>
    <t>ЗЦП</t>
  </si>
  <si>
    <t>100</t>
  </si>
  <si>
    <t>11.2023</t>
  </si>
  <si>
    <t>Атырауская область, г.Атырау</t>
  </si>
  <si>
    <t>Жедел пошта қызметі</t>
  </si>
  <si>
    <t>ДДНиГ</t>
  </si>
  <si>
    <t>A_2.1.11.3, A_2.1.11.4,  A_2.1.11.566</t>
  </si>
  <si>
    <t>2 У</t>
  </si>
  <si>
    <t>331229.900.000019</t>
  </si>
  <si>
    <t>Услуги исследований скважин/месторождений</t>
  </si>
  <si>
    <t>Анализы поверхностных и товарных проб нефти, газа,  воды и деэмульгаторов для исследования работы скважин и месторождений</t>
  </si>
  <si>
    <t>ОИ</t>
  </si>
  <si>
    <t>59-1-17</t>
  </si>
  <si>
    <t>г.Атырау, ул. Валиханова,1</t>
  </si>
  <si>
    <t>12.2028</t>
  </si>
  <si>
    <t>Ұңғымалар мен кен орындарының жұмысын зерттеу үшін мұнай, газ, су және деэмульгаторлардың жер үсті және тауар сынамаларын талдау.</t>
  </si>
  <si>
    <t>ОГЭ</t>
  </si>
  <si>
    <t>2.5. (Техобслуживание и содержание ОС)</t>
  </si>
  <si>
    <t>3 У</t>
  </si>
  <si>
    <t>331119.100.000003</t>
  </si>
  <si>
    <t>Услуги по техническому обслуживанию энергетических котлов/котельного оборудования и аналогичного энергетического оборудования и систем</t>
  </si>
  <si>
    <t>Услуги по обслуживанию котельных установок и теплотрассы АО "ЭМГ"</t>
  </si>
  <si>
    <t>"ЭМГ" ақ қазандық қондырғылары мен жылу трассасына қызмет көрсету бойынша қызметтер</t>
  </si>
  <si>
    <t>ДАПиИТ</t>
  </si>
  <si>
    <t>4 У</t>
  </si>
  <si>
    <t>749020.000.000125</t>
  </si>
  <si>
    <t>Услуги мониторинга за автотранспортными средствами посредством системы GPS-мониторинга</t>
  </si>
  <si>
    <t>Услуги по сопровождению GPS-мониторинга автотранспортов для производственных структурных подразделений АО «Эмбамунайгаз»</t>
  </si>
  <si>
    <t>Ембімұнайгаз АҚ өндірістік құрылымдық бөлімшелері үшін автокөліктердің GPS-мониторингін сүйемелдеу жөніндегі қызметтер</t>
  </si>
  <si>
    <t>5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</si>
  <si>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</si>
  <si>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</si>
  <si>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Услуги по техническому обслуживанию системы дистанционного управления скважиной АО "Эмбамунайгаз" </t>
  </si>
  <si>
    <t xml:space="preserve">"Ембімұнайгаз АҚ" ұңғымаларды қашықтықтан басқару жүйесіне техникалық қызметтер көрсету бойынша жұмыстар </t>
  </si>
  <si>
    <t>6 У</t>
  </si>
  <si>
    <t>712019.000.000005</t>
  </si>
  <si>
    <t>Услуги по поверке средств измерений</t>
  </si>
  <si>
    <t>Услуги по метрологическому обеспечению АО "Эмбамунайгаз"</t>
  </si>
  <si>
    <t xml:space="preserve">"Ембімұнайгаз" АҚ-ның метрологиялық қамту бойынша қызмет көрсету  </t>
  </si>
  <si>
    <t>ДОУП</t>
  </si>
  <si>
    <t>2.4.4.2. (Услуги по перевозке пассажиров)</t>
  </si>
  <si>
    <t>7 У</t>
  </si>
  <si>
    <t>494219.000.000000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</si>
  <si>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</si>
  <si>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"Жайыкмунайгаз" АО "Эмбамунайгаз"</t>
  </si>
  <si>
    <t>Атырауская область, Исатайский район</t>
  </si>
  <si>
    <t xml:space="preserve">"Ембімұнайгаз" АҚ-ның "Жайықмұнайгаз" МГӨБ үшін жеңіл автокөлікпен жолаушылар тасымалдау бойынша көлікпен қызмет көрсету </t>
  </si>
  <si>
    <t>8 У</t>
  </si>
  <si>
    <t>Оказание транспортных услуг по перевозке пассажиров  легковым автотранспортом для НГДУ "Жылыоймунайгаз" АО "Эмбамунайгаз"</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</si>
  <si>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</si>
  <si>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</si>
  <si>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9 У</t>
  </si>
  <si>
    <t>Оказание транспортных услуг по перевозке пассажиров  легковым автотранспортом для НГДУ "Доссормунайгаз" АО "Эмбамунайгаз"</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</si>
  <si>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</si>
  <si>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</si>
  <si>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10 У</t>
  </si>
  <si>
    <t>Оказание транспортных услуг по перевозке пассажиров  легковым автотранспортом для НГДУ "Кайнармунайгаз" АО "Эмбамунайгаз"</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</si>
  <si>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</si>
  <si>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</si>
  <si>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11 У</t>
  </si>
  <si>
    <t>841112.900.000021</t>
  </si>
  <si>
    <t>Услуги по транспортному обслуживанию служебным автотранспортом</t>
  </si>
  <si>
    <t>Оказание транспортных услуг по перевозке пассажиров легковым автотранспортом для Управления "Эмбамунайэнерго" и "УПТОиКО" АО "Эмбамунайгаз"</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</si>
  <si>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</si>
  <si>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12 У</t>
  </si>
  <si>
    <t>493934.000.000000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</si>
  <si>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</si>
  <si>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</si>
  <si>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 xml:space="preserve">"Ембімұнайгаз" АҚ-ның "Жайықмұнайгаз" МГӨБ үшін автобустармен  жолаушылар тасымалдау бойынша көлікпен қызмет көрсету </t>
  </si>
  <si>
    <t>13 У</t>
  </si>
  <si>
    <t>Оказание транспортных услуг по перевозке пассажиров автобусами  для НГДУ "Жылыоймунайгаз" АО "Эмбамунайгаз"</t>
  </si>
  <si>
    <t xml:space="preserve">"Ембімұнайгаз" АҚ-ның "Жылыоймұнайгаз" МГӨБ үшін автобустармен  жолаушылар тасымалдау бойынша көлікпен қызмет көрсету </t>
  </si>
  <si>
    <t>14 У</t>
  </si>
  <si>
    <t>Оказание транспортных услуг по перевозке пассажиров автобусами  для НГДУ "Доссормунайгаз"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</si>
  <si>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</si>
  <si>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15 У</t>
  </si>
  <si>
    <t>Оказание транспортных услуг по перевозке пассажиров автобусами для НГДУ "Кайнармунайгаз" АО "Эмбамунайгаз"</t>
  </si>
  <si>
    <t xml:space="preserve">"Ембімұнайгаз" АҚ-ның "Қайнармұнайгаз" МГӨБ үшін автобустармен  жолаушылар тасымалдау бойынша көлікпен қызмет көрсету </t>
  </si>
  <si>
    <t>16 У</t>
  </si>
  <si>
    <t>Оказание транспортных услуг по перевозке пассажиров автобусами для Управления "Эмбамунайэнерго" и УПТОиКО АО "Эмбамунайгаз"</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</si>
  <si>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</si>
  <si>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2.4.4.1. (Услуги транспорта и спецтехники)</t>
  </si>
  <si>
    <t>17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</si>
  <si>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</si>
  <si>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</si>
  <si>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</si>
  <si>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</si>
  <si>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 xml:space="preserve">"Ембімұнайгаз" АҚ-ның "Жайықмұнайгаз" МГӨБ үшін технологиялық көліктермен жүктерді тасымалдау бойынша көлік қызметтерін көрсету </t>
  </si>
  <si>
    <t>18 У</t>
  </si>
  <si>
    <t>Оказание транспортных услуг по перевозке грузов технологическим автотранспортом для НГДУ "Жылыоймунайгаз" АО "Эмбамунайгаз"</t>
  </si>
  <si>
    <t>"Ембімұнайгаз" АҚ-ның "Жылыоймұнайгаз" МГӨБ үшін технологиялық көліктермен жүктерді тасымалдау бойынша көлік қызметтерін көрсету</t>
  </si>
  <si>
    <t>19 У</t>
  </si>
  <si>
    <t>Оказание транспортных услуг по перевозке грузов технологическим автотранспортом для НГДУ "Доссормунайгаз" АО "Эмбамунайгаз"</t>
  </si>
  <si>
    <t>20 У</t>
  </si>
  <si>
    <t>Оказание транспортных услуг по перевозке грузов технологическим автотранспортом для НГДУ "Қайнармунайгаз" АО "Эмбамунайгаз"</t>
  </si>
  <si>
    <t xml:space="preserve">"Ембімұнайгаз" АҚ-ның "Қайнармұнайгаз" МГӨБ үшін технологиялық көліктермен жүктерді тасымалдау бойынша көлік қызметтерін көрсету </t>
  </si>
  <si>
    <t>21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</si>
  <si>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</si>
  <si>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</si>
  <si>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22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</si>
  <si>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</si>
  <si>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</si>
  <si>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автоцистерной питьевой воды для НГДУ "Жайкмунайгаз" АО "Эмбамунайгаз"</t>
  </si>
  <si>
    <t>"Ембімұнайгаз" АҚ-ның "Жылыоймунайгаз" МГӨБ үшін автоцистернамен ауыз суды тасымалдау қызметтері</t>
  </si>
  <si>
    <t>23 У</t>
  </si>
  <si>
    <t>Услуги по перевозке автоцистерной питьевой воды для НГДУ "Жылыоймунайгаз" АО "Эмбамунайгаз"</t>
  </si>
  <si>
    <t>24 У</t>
  </si>
  <si>
    <t>Услуги по перевозке автоцистерной питьевой воды для НГДУ "Доссормунайгаз" АО "Эмбамунайгаз"</t>
  </si>
  <si>
    <t>"Ембімұнайгаз" АҚ-ның "Доссормунайгаз" МГӨБ үшін автоцистернамен ауыз суды тасымалдау қызметтері</t>
  </si>
  <si>
    <t>25 У</t>
  </si>
  <si>
    <t>Услуги по перевозке автоцистерной питьевой воды для НГДУ "Кайнармунайгаз" АО "Эмбамунайгаз"</t>
  </si>
  <si>
    <t>"Ембімұнайгаз" АҚ-ның "Қайнармунайгаз" МГӨБ үшін автоцистернамен ауыз суды тасымалдау қызметтері</t>
  </si>
  <si>
    <t>26 У</t>
  </si>
  <si>
    <t>494112.100.000000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</si>
  <si>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</si>
  <si>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"Жылыоймунайгаз" АО "Эмбамунайгаз"</t>
  </si>
  <si>
    <t>"Ембімұнайгаз" АҚ «Жылыоймұнайгаз» МГӨБ үшін автоцистерналармен мұнай және технологиялық сұйықтықты тасымалдау бойынша қызметтері</t>
  </si>
  <si>
    <t>27 У</t>
  </si>
  <si>
    <t>Услуги по перевозке автоцистернами нефти и технологической жидкости для НГДУ "Доссормунайгаз" АО "Эмбамунайгаз"</t>
  </si>
  <si>
    <t>"Ембімұнайгаз" АҚ «Доссормұнайгаз» МГӨБ үшін автоцистерналармен мұнай және технологиялық сұйықтықты тасымалдау бойынша қызметтері</t>
  </si>
  <si>
    <t>28 У</t>
  </si>
  <si>
    <t>Услуги по перевозке автоцистернами нефти и технологической жидкости для НГДУ "Кайнармунайгаз" АО "Эмбамунайгаз"</t>
  </si>
  <si>
    <t>"Ембімұнайгаз" АҚ «Қайнармұнайгаз» МГӨБ үшін автоцистерналармен мұнай және технологиялық сұйықтықты тасымалдау бойынша қызметтері</t>
  </si>
  <si>
    <t>29 У</t>
  </si>
  <si>
    <t xml:space="preserve">773919.900.000000           </t>
  </si>
  <si>
    <t xml:space="preserve">Услуги по аренде специальной техники                 </t>
  </si>
  <si>
    <t>Аренда специальной техники</t>
  </si>
  <si>
    <t>Оказание транспортных услуг самоходными машинами для НГДУ "Жайкмунайгаз" АО "Эмбамунайгаз"</t>
  </si>
  <si>
    <t>«Ембімұнайгаз» АҚ «Жайықмунайгаз» МГӨБ үшін өздігінен жүретін машиналармен көліктік қызмет көрсету</t>
  </si>
  <si>
    <t>30 У</t>
  </si>
  <si>
    <t>Оказание транспортных услуг самоходными машинами для НГДУ "Жылыоймунайгаз" АО "Эмбамунайгаз"</t>
  </si>
  <si>
    <t>«Ембімұнайгаз» АҚ «Жылыоймунайгаз» МГӨБ үшін өздігінен жүретін машиналармен көліктік қызмет көрсету</t>
  </si>
  <si>
    <t>31 У</t>
  </si>
  <si>
    <t>Оказание транспортных услуг самоходными машинами для НГДУ "Доссормунайгаз" АО "Эмбамунайгаз"</t>
  </si>
  <si>
    <t>«Ембімұнайгаз» АҚ «Доссормунайгаз» МГӨБ үшін өздігінен жүретін машиналармен көліктік қызмет көрсету</t>
  </si>
  <si>
    <t>32 У</t>
  </si>
  <si>
    <t>Оказание транспортных услуг самоходными машинами для НГДУ "Кайнармунайгаз" АО "Эмбамунайгаз"</t>
  </si>
  <si>
    <t>«Ембімұнайгаз» АҚ «Қайнармунайгаз» МГӨБ үшін өздігінен жүретін машиналармен көліктік қызмет көрсету</t>
  </si>
  <si>
    <t>33 У</t>
  </si>
  <si>
    <t>773919.900.000035</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</si>
  <si>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</si>
  <si>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</si>
  <si>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«Ембімұнайгаз» АҚ-ның "Жайықмунайгаз" МГӨБ үшін арнайы жабдықталған техникамен көліктік қызмет көрсету</t>
  </si>
  <si>
    <t>34 У</t>
  </si>
  <si>
    <t>Оказание транспортных услуг специальной техникой для НГДУ "Жылыоймунайгаз" АО "Эмбамунайгаз"</t>
  </si>
  <si>
    <t>«Ембімұнайгаз» АҚ-ның "Жылыоймунайгаз" МГӨБ үшін арнайы жабдықталған техникамен көліктік қызмет көрсету</t>
  </si>
  <si>
    <t>35 У</t>
  </si>
  <si>
    <t>Оказание транспортных услуг специальной техникой для НГДУ "Доссормунайгаз" АО "Эмбамунайгаз"</t>
  </si>
  <si>
    <t>«Ембімұнайгаз» АҚ-ның "Доссормунайгаз" МГӨБ үшін арнайы жабдықталған техникамен көліктік қызмет көрсету</t>
  </si>
  <si>
    <t>36 У</t>
  </si>
  <si>
    <t>Оказание транспортных услуг специальной техникой для НГДУ "Кайнармунайгаз" АО "Эмбамунайгаз"</t>
  </si>
  <si>
    <t>«Ембімұнайгаз» АҚ-ның "Қайнармунайгаз" МГӨБ үшін арнайы жабдықталған техникамен көліктік қызмет көрсету</t>
  </si>
  <si>
    <t>37 У</t>
  </si>
  <si>
    <t>38 У</t>
  </si>
  <si>
    <t>331212.400.000002</t>
  </si>
  <si>
    <t>Услуги по техническому обслуживанию насосного оборудования</t>
  </si>
  <si>
    <t>Услуги по техническому обслуживанию насосного и аналогичного оборудования</t>
  </si>
  <si>
    <t xml:space="preserve">Техническое  обслуживание  и ремонт линейного привода штангового насоса для АО "Эмбамунайгаз"  </t>
  </si>
  <si>
    <t>"Ембімұнайгаз" АҚ үшін штангалы сораптардың желілік сорабына техникалық қызмет көрсету және жөндеу</t>
  </si>
  <si>
    <t>ДСПиАО</t>
  </si>
  <si>
    <t>39 У</t>
  </si>
  <si>
    <t>370011.100.000002</t>
  </si>
  <si>
    <t>Услуги по техническому обслуживанию канализационных и аналогичных систем и оборудования</t>
  </si>
  <si>
    <t>Сервисное обслуживание и ремонт канализационных установок  "КУОСВ"  (НГДУ "Жайыкмунайгаз")</t>
  </si>
  <si>
    <t>Атырауская область. Исатайский район</t>
  </si>
  <si>
    <t>"КУОСВ" канализациялық, қондырғыларына сервистік қызмет көрсету және жөндеу ("Жайыкмұнайгаз" МГӨБ)</t>
  </si>
  <si>
    <t>40 У</t>
  </si>
  <si>
    <t>Сервисное обслуживание и ремонт канализационных установок "КУОСВ" (НГДУ "Жылыоймунайгаз")</t>
  </si>
  <si>
    <t>Атырауская область. Жылыойский район</t>
  </si>
  <si>
    <t>"КУОСВ" канализациялық, қондырғыларына сервистік қызмет көрсету және жөндеу ("Жылыоймұнайгаз" МГӨБ)</t>
  </si>
  <si>
    <t>41 У</t>
  </si>
  <si>
    <t>Сервисное обслуживание и ремонт канализационных установок "КУОСВ" (НГДУ "Доссормунайгаз")</t>
  </si>
  <si>
    <t>"КУОСВ" канализациялық, қондырғыларына сервистік қызмет көрсету және жөндеу  ("Доссормұнайгаз" МГӨБ)</t>
  </si>
  <si>
    <t>42 У</t>
  </si>
  <si>
    <t>Сервисное обслуживание и ремонт канализационных установок "КУОСВ" (НГДУ "Кайнармунайгаз")</t>
  </si>
  <si>
    <t>Атырауская область. Кызылкогинский район</t>
  </si>
  <si>
    <t>"КУОСВ" канализациялық, қондырғыларына сервистік қызмет көрсету және жөндеу  ("Кайнармұнайгаз" МГӨБ)</t>
  </si>
  <si>
    <t>43 У</t>
  </si>
  <si>
    <t>331910.900.000006</t>
  </si>
  <si>
    <t>Услуги по техническому обслуживанию систем водоочистки/водообработки/водозаборного и аналогичного оборудования</t>
  </si>
  <si>
    <t xml:space="preserve">Услуги по техническому обслуживанию систем водоочистки/водообработки/водозаборного и аналогичного оборудования	</t>
  </si>
  <si>
    <t>Сервисное обслуживание и ремонт водоочистных установок (НГДУ "Жайыкмунайгаз")</t>
  </si>
  <si>
    <t>Су тазарту қондырғыларына сервистік қызмет көрсету және жөндеу ("Жайыкмұнайгаз" МГӨБ)</t>
  </si>
  <si>
    <t>44 У</t>
  </si>
  <si>
    <t>Сервисное обслуживание и ремонт водоочистных установок (НГДУ "Жылыоймунайгаз")</t>
  </si>
  <si>
    <t>Су тазарту қондырғыларына сервистік қызмет көрсету және жөндеу  ("Жылыоймұнайгаз" МГӨБ)</t>
  </si>
  <si>
    <t>45 У</t>
  </si>
  <si>
    <t>Сервисное обслуживание и ремонт водоочистных установок (НГДУ "Доссормунайгаз")</t>
  </si>
  <si>
    <t>Су тазарту қондырғыларына сервистік қызмет көрсету және жөндеу  ("Доссормұнайгаз" МГӨБ)</t>
  </si>
  <si>
    <t>46 У</t>
  </si>
  <si>
    <t>Сервисное обслуживание и ремонт водоочистных установок(НГДУ "Кайнармунайгаз")</t>
  </si>
  <si>
    <t>Су тазарту қондырғыларына сервистік қызмет көрсету және жөндеу ("Кайнармұнайгаз" МГӨБ)</t>
  </si>
  <si>
    <t>47 У</t>
  </si>
  <si>
    <t>370011.900.000000</t>
  </si>
  <si>
    <t>Услуги по удалению сточных вод</t>
  </si>
  <si>
    <t>Услуги по удалению сточных вод (отведение)</t>
  </si>
  <si>
    <t>Услуги по вывозу и утилизации жидких бытовых отходов с объектов АО "Эмбамунайгаз" Исатайском районе</t>
  </si>
  <si>
    <t>Исатай ауданындағы «Ембімұнайгаз» АҚ нысандарынан сұйық тұрмыстық қалдықтарды шығару және шығару қызметтері</t>
  </si>
  <si>
    <t>48 У</t>
  </si>
  <si>
    <t>Услуги по вывозу и утилизации жидких бытовых отходов с объектов АО "Эмбамунайгаз" Макатском районе</t>
  </si>
  <si>
    <t>Мақат ауданындағы «Ембімұнайгаз» АҚ нысандарынан сұйық тұрмыстық қалдықтарды шығару және шығару қызметтері</t>
  </si>
  <si>
    <t>49 У</t>
  </si>
  <si>
    <t>Услуги по вывозу и утилизации жидких бытовых отходов с объектов АО "Эмбамунайгаз" Кызылкогинском районе</t>
  </si>
  <si>
    <t>Қызылқоға ауданындағы «Ембімұнайгаз» АҚ нысандарынан сұйық тұрмыстық қалдықтарды шығару және шығару қызметтері</t>
  </si>
  <si>
    <t>50 У</t>
  </si>
  <si>
    <t>Услуги по вывозу и утилизации жидких бытовых отходов с объектов АО "Эмбамунайгаз" г.Атырау</t>
  </si>
  <si>
    <t>«Ембімұнайгаз» АҚ нысандарынан сұйық тұрмыстық қалдықтарды шығару және шығару қызметтері, Атырау қ.</t>
  </si>
  <si>
    <t>51 У</t>
  </si>
  <si>
    <t>381129.000.000000</t>
  </si>
  <si>
    <t>Услуги по вывозу (сбору) неопасных отходов/имущества/материалов</t>
  </si>
  <si>
    <t>Услуги по вывозу твердых бытовых отходов с объектов  АО "Эмбамунайгаз" Исатайском районе</t>
  </si>
  <si>
    <t>Исатай ауданындағы «Ембімұнайгаз» АҚ нысандарынан қатты тұрмыстық қалдықтарды шығару қызметтері</t>
  </si>
  <si>
    <t>52 У</t>
  </si>
  <si>
    <t>Услуги по вывозу твердых бытовых отходов с объектов  АО "Эмбамунайгаз" Жылыойском районе</t>
  </si>
  <si>
    <t>Жылыой ауданындағы «Ембімұнайгаз» АҚ нысандарынан қатты тұрмыстық қалдықтарды шығару қызметтері</t>
  </si>
  <si>
    <t>53 У</t>
  </si>
  <si>
    <t>Услуги по вывозу твердых бытовых отходов с объектов  АО "Эмбамунайгаз" Макатском районе</t>
  </si>
  <si>
    <t>Мақат ауданындағы «Ембімұнайгаз» АҚ нысандарынан қатты тұрмыстық қалдықтарды шығару қызметтері</t>
  </si>
  <si>
    <t>54 У</t>
  </si>
  <si>
    <t>Услуги по вывозу твердых бытовых отходов с объектов  АО "Эмбамунайгаз"  Кызылкогинском районе</t>
  </si>
  <si>
    <t>Қызылқоға ауданындағы «Ембімұнайгаз» АҚ нысандарынан қатты тұрмыстық қалдықтарды шығару қызметтері</t>
  </si>
  <si>
    <t>55 У</t>
  </si>
  <si>
    <t>Услуги по вывозу твердых бытовых отходов с объектов  АО "Эмбамунайгаз" г.Атырау</t>
  </si>
  <si>
    <t>«Ембімұнайгаз» АҚ нысандарынан қатты тұрмыстық қалдықтарды шығару қызметтері, Атырау қ.</t>
  </si>
  <si>
    <t>56 У</t>
  </si>
  <si>
    <t>Техническое обслуживание котельной, системы отопления, кондиционирования и вентиляции АУП АО "Эмбамунайгаз"</t>
  </si>
  <si>
    <t>"Ембімұнайгаз" АҚ БА-ның жылу қазандықтарына, жылыту жүйесіне, ауаны баптау және желдету жүйесіне техникалық қызмет көрсету</t>
  </si>
  <si>
    <t>ОУС ФД</t>
  </si>
  <si>
    <t>57 У</t>
  </si>
  <si>
    <t>620230.000.000001</t>
  </si>
  <si>
    <t>Услуги по сопровождению и технической поддержке информационной системы</t>
  </si>
  <si>
    <t>г. Атырау ул. Валиханова, 1</t>
  </si>
  <si>
    <t>58 У</t>
  </si>
  <si>
    <t>ОУиПГ</t>
  </si>
  <si>
    <t>A_2.1.11.753</t>
  </si>
  <si>
    <t>59 У</t>
  </si>
  <si>
    <t>712019.000.000010</t>
  </si>
  <si>
    <t>Услуги по проведению лабораторных/лабораторно-инструментальных исследований/анализов</t>
  </si>
  <si>
    <t>Услуги по проведению аналитического контроля раствора установки Lo-Cat</t>
  </si>
  <si>
    <t>Lo-Cat қондырғысы ерітіндінісінің аналитикалық бақылау қызметі</t>
  </si>
  <si>
    <t>СКБ</t>
  </si>
  <si>
    <t>60 У</t>
  </si>
  <si>
    <t>801019.000.000010</t>
  </si>
  <si>
    <t>Услуги по обеспечению информационной безопасности</t>
  </si>
  <si>
    <t>Услуги по подключению к оперативному центру Информационной безопасности</t>
  </si>
  <si>
    <t>Ақпараттық қауіпсіздік жедел орталығына қосылу қызметі</t>
  </si>
  <si>
    <t>61 У</t>
  </si>
  <si>
    <t>801012.000.000000</t>
  </si>
  <si>
    <t>Услуги охраны</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</si>
  <si>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</si>
  <si>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Услуги по охране объектов АО "Эмбамунайгаз"</t>
  </si>
  <si>
    <t>"Ембімұнайгаз"АҚ объектілерін күзету қызметтері</t>
  </si>
  <si>
    <t>62 У</t>
  </si>
  <si>
    <t>Услуги по охране объектов НГДУ "Жайыкмунайгаз"</t>
  </si>
  <si>
    <t>"Жайықмұнайгаз"МГӨБ объектілерін күзету қызметтері</t>
  </si>
  <si>
    <t>63 У</t>
  </si>
  <si>
    <t>Услуги по охране объектов НГДУ "Доссормунайгаз"</t>
  </si>
  <si>
    <t>"Доссормұнайгаз"МГӨБ объектілерін күзету қызметтері</t>
  </si>
  <si>
    <t>64 У</t>
  </si>
  <si>
    <t>Услуги по охране объектов НГДУ "Кайнармунайгаз"</t>
  </si>
  <si>
    <t>"Қайнармұнайгаз"МГӨБ объектілерін күзету қызметтері</t>
  </si>
  <si>
    <t>65 У</t>
  </si>
  <si>
    <t>Услуги по охране объектов НГДУ "Жылыоймунайгаз"</t>
  </si>
  <si>
    <t>"Жылыоймұнайгаз"МГӨБ объектілерін күзету қызметтері</t>
  </si>
  <si>
    <t>66 У</t>
  </si>
  <si>
    <t>Услуги по охране объектов Управления "Эмбамунайэнерго"</t>
  </si>
  <si>
    <t>"Ембімұнайэнерго" басқармасының объектілерін күзету қызметтері</t>
  </si>
  <si>
    <t>67 У</t>
  </si>
  <si>
    <t>Услуги по охране объектов УПТОиКО</t>
  </si>
  <si>
    <t>ӨТҚКжЖБ объектілерін күзету қызметтері</t>
  </si>
  <si>
    <t>68 У</t>
  </si>
  <si>
    <t>331419.900.000001</t>
  </si>
  <si>
    <t>Услуги по техническому (сервисному) обслуживанию и ремонту охранного оборудования</t>
  </si>
  <si>
    <t>Услуги по техническому (сервисному) обслуживанию и ремонту охранного/досмотрового и аналогичного оборудования</t>
  </si>
  <si>
    <t>Услуги по техническому обслуживанию комплексной инженерно-технической системы безопасности АО "Эмбамунайгаз"</t>
  </si>
  <si>
    <t>"Ембімұнайгаз" АҚ кешенді инженерлік-техникалық қауіпсіздік жүйесіне техникалық қызмет көрсету жөніндегі қызметтер</t>
  </si>
  <si>
    <t>ДОТиОС</t>
  </si>
  <si>
    <t>A_2.13.1.1.40</t>
  </si>
  <si>
    <t>69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</si>
  <si>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</si>
  <si>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</si>
  <si>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</si>
  <si>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</si>
  <si>
    <t>70 У</t>
  </si>
  <si>
    <t>71 У</t>
  </si>
  <si>
    <t>72 У</t>
  </si>
  <si>
    <t>ИТОГО</t>
  </si>
  <si>
    <t>A_2.11.2.1.4  (Сопровождение и развитие системы SAP)</t>
  </si>
  <si>
    <t>Услуги по сопровождению и развитию системы SAP</t>
  </si>
  <si>
    <t>SAP жүйесін сүйемелдеу және дамыту жөніндегі қызметтер</t>
  </si>
  <si>
    <t>GA_2.9.9.28</t>
  </si>
  <si>
    <t>231000000</t>
  </si>
  <si>
    <t>2.6.</t>
  </si>
  <si>
    <t>г.Атырау, Исатайский район</t>
  </si>
  <si>
    <t>"Жайықмұнайгаз"МГӨБ объектілерінде мобильді топтың патрульдеу қызметтері</t>
  </si>
  <si>
    <t>Услуги патрулирования мобильной группой на объектах НГДУ "Жайыкмунайгаз"</t>
  </si>
  <si>
    <t>г.Атырау, Макатский район</t>
  </si>
  <si>
    <t>"Доссормұнайгаз"МГӨБ объектілерінде мобильді топтың патрульдеу қызметтері</t>
  </si>
  <si>
    <t>Услуги патрулирования мобильной группой на объектах НГДУ "Доссормунайгаз"</t>
  </si>
  <si>
    <t>г.Атырау, Кызылкогинский район</t>
  </si>
  <si>
    <t>"Қайнармұнайгаз"МГӨБ объектілерінде мобильді топтың патрульдеу қызметтері</t>
  </si>
  <si>
    <t>Услуги патрулирования мобильной группой на объектах НГДУ "Кайнармунайгаз"</t>
  </si>
  <si>
    <t>г.Атырау, Жылыойский район</t>
  </si>
  <si>
    <t>"Жылыоймұнайгаз"МГӨБ объектілерінде мобильді топтың патрульдеу қызметтері</t>
  </si>
  <si>
    <t>Услуги патрулирования мобильной группой на объектах НГДУ "Жылыоймунайгаз"</t>
  </si>
  <si>
    <t>2.5.2.7.8.</t>
  </si>
  <si>
    <t>73 У</t>
  </si>
  <si>
    <t>74 У</t>
  </si>
  <si>
    <t>75 У</t>
  </si>
  <si>
    <t>«Ембімұнайгаз» АҚ-ның "Эмбамұнайэнерго" басқармасы және ӨТҚ ж ҚБ үшін арнайы жабдықталған техникамен көліктік қызмет көрсету</t>
  </si>
  <si>
    <t xml:space="preserve">Оказание транспортных услуг специальной техникой для Управления "Эмбамунайэнерго"  и УПТОиКО  АО «Эмбамунайгаз» </t>
  </si>
  <si>
    <t>"Ембімұнайгаз" АҚ-ның "Жайықмұнайгаз" МГӨБ үшін автоцистернамен ауыз суды тасымалдау қызметтері</t>
  </si>
  <si>
    <t xml:space="preserve">"Ембімұнайгаз" АҚ-ның "Досcормұнайгаз" МГӨБ үшін технологиялық көліктермен жүктерді тасымалдау бойынша көлік қызметтерін көрсету </t>
  </si>
  <si>
    <t>"Ембімұнайгаз" АҚ "Жайықмұнайгаз" құрамында мұнай бар қалдықтарды кәдеге жарату (мұнайшламы)</t>
  </si>
  <si>
    <t>Утилизация нефтесодержащих отходов (нефтешлам) НГДУ "Жайыкмунайгаз" АО "Эмбамунайгаз"</t>
  </si>
  <si>
    <t>"Ембімұнайгаз" АҚ "Жылыоймұнайгаз" құрамында мұнай бар қалдықтарды кәдеге жарату (мұнайшламы)</t>
  </si>
  <si>
    <t>Утилизация нефтесодержащих отходов (нефтешлам) НГДУ "Жылыоймунайгаз" АО "Эмбамунайгаз"</t>
  </si>
  <si>
    <t>"Ембімұнайгаз" АҚ "Доссормұнайгаз" құрамында мұнай бар қалдықтарды кәдеге жарату (мұнайшламы)</t>
  </si>
  <si>
    <t>Утилизация нефтесодержащих отходов (нефтешлам) НГДУ "Доссормунайгаз" АО "Эмбамунайгаз"</t>
  </si>
  <si>
    <t>"Ембімұнайгаз" АҚ "Қайнармұнайгаз" құрамында мұнай бар қалдықтарды кәдеге жарату (мұнайшламы)</t>
  </si>
  <si>
    <t>Утилизация нефтесодержащих отходов (нефтешлам) НГДУ "Кайнармунайгаз" АО "Эмбамунайгаз"</t>
  </si>
  <si>
    <t>2.5.2.3. (Профилактические работы)</t>
  </si>
  <si>
    <t>2.5.1.2.2. (Канализция)</t>
  </si>
  <si>
    <t>2.5.1.2.5. (Услуги по вывозу мусора)</t>
  </si>
  <si>
    <t>2.5.2.18. (Техобслуживание, эксплуатация электросетей и оборудования)</t>
  </si>
  <si>
    <t>Долгосрочный основной план закупок на 2024-2028гг</t>
  </si>
  <si>
    <t>Признак</t>
  </si>
  <si>
    <t>ПКО 2.0</t>
  </si>
  <si>
    <t>1 изменения и дополнения №120240021120-ДПЗ-2024-1 от 27.09. 2023г., утвержден решением  заместителя генерального директора по коммерческим вопросам М.Жылкайдаровым</t>
  </si>
  <si>
    <t>1-1 Р</t>
  </si>
  <si>
    <t>в связи с изменением ЕНС ТРУ</t>
  </si>
  <si>
    <t>48 -1 У</t>
  </si>
  <si>
    <t>47 -1 У</t>
  </si>
  <si>
    <t>46 -1 У</t>
  </si>
  <si>
    <t xml:space="preserve">"Ембімұнайгаз" АҚ-ның "Досcормұнайгаз" МГӨБ үшін жеңіл автокөлікпен жолаушылар тасымалдау бойынша көлікпен қызмет көрсету </t>
  </si>
  <si>
    <t>45 -1 У</t>
  </si>
  <si>
    <t>75 -1 У</t>
  </si>
  <si>
    <t>32 -1 У</t>
  </si>
  <si>
    <t>31 -1 У</t>
  </si>
  <si>
    <t>30 -1 У</t>
  </si>
  <si>
    <t>29 -1 У</t>
  </si>
  <si>
    <t>28 -1 У</t>
  </si>
  <si>
    <t>44 -1 У</t>
  </si>
  <si>
    <t>43 -1 У</t>
  </si>
  <si>
    <t>42 -1 У</t>
  </si>
  <si>
    <t>41 -1 У</t>
  </si>
  <si>
    <t>40 -1 У</t>
  </si>
  <si>
    <t>39 -1 У</t>
  </si>
  <si>
    <t>38 -1 У</t>
  </si>
  <si>
    <t>37 -1 У</t>
  </si>
  <si>
    <t>36 -1 У</t>
  </si>
  <si>
    <t>35 -1 У</t>
  </si>
  <si>
    <t>34 -1 У</t>
  </si>
  <si>
    <t>33 -1 У</t>
  </si>
  <si>
    <t>57 -1 У</t>
  </si>
  <si>
    <t>«Ембімұнайгаз» АҚ «Жайықмунайгаз» МГӨБ үшін трактор техникасымен көліктік қызмет көрсету</t>
  </si>
  <si>
    <t>Оказание транспортных услуг тракторной техникой для НГДУ "Жайкмунайгаз" АО "Эмбамунайгаз"</t>
  </si>
  <si>
    <t>56 -1 У</t>
  </si>
  <si>
    <t>«Ембімұнайгаз» АҚ «Жылыоймунайгаз» МГӨБ үшін трактор техникасымен көліктік қызмет көрсету</t>
  </si>
  <si>
    <t>Оказание транспортных услуг тракторной техникой для НГДУ "Жылыоймунайгаз" АО "Эмбамунайгаз"</t>
  </si>
  <si>
    <t>55 -1 У</t>
  </si>
  <si>
    <t>«Ембімұнайгаз» АҚ «Доссормунайгаз» МГӨБ үшін трактор техникасымен көліктік қызмет көрсету</t>
  </si>
  <si>
    <t>Оказание транспортных услуг тракторной техникой для НГДУ "Доссормунайгаз" АО "Эмбамунайгаз"</t>
  </si>
  <si>
    <t>54 -1 У</t>
  </si>
  <si>
    <t>«Ембімұнайгаз» АҚ «Қайнармунайгаз» МГӨБ үшін трактор техникасымен көліктік қызмет көрсету</t>
  </si>
  <si>
    <t>Оказание транспортных услуг тракторной техникой для НГДУ "Кайнармунайгаз" АО "Эмбамунайгаз"</t>
  </si>
  <si>
    <t>62 -1 У</t>
  </si>
  <si>
    <t>61 -1 У</t>
  </si>
  <si>
    <t>60 -1 У</t>
  </si>
  <si>
    <t>59 -1 У</t>
  </si>
  <si>
    <t>58 -1 У</t>
  </si>
  <si>
    <t>48  У</t>
  </si>
  <si>
    <t>47  У</t>
  </si>
  <si>
    <t>46  У</t>
  </si>
  <si>
    <t>45  У</t>
  </si>
  <si>
    <t>75  У</t>
  </si>
  <si>
    <t xml:space="preserve">A_2.13.1.1.28 </t>
  </si>
  <si>
    <t>24100079</t>
  </si>
  <si>
    <t>76 У</t>
  </si>
  <si>
    <t>749013.000.000003</t>
  </si>
  <si>
    <t>Услуги по проведению экологического мониторинга</t>
  </si>
  <si>
    <t xml:space="preserve"> «Есепті, қондырғы паспортын, шығарындыларды азайту бойынша бағдарламалар мен парниктік газдар мониторингінің жоспарын верификациялау бойынша қызметтер»</t>
  </si>
  <si>
    <t>Услуги по верификации и валидации отчета, паспорта установки, программы по сокращению выбросов и плана мониторинга парниковых газов</t>
  </si>
  <si>
    <t>24100080</t>
  </si>
  <si>
    <t>87 У</t>
  </si>
  <si>
    <t>801012.000.000002</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</si>
  <si>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</si>
  <si>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КЗ</t>
  </si>
  <si>
    <t>"Ембімұнайгаз"АҚ ӨБА объектілерін күзету қызметтері</t>
  </si>
  <si>
    <t>Услуги по охране объектов АУП АО "Эмбамунайгаз"</t>
  </si>
  <si>
    <t>24100081</t>
  </si>
  <si>
    <t>86 У</t>
  </si>
  <si>
    <t>24100082</t>
  </si>
  <si>
    <t>85 У</t>
  </si>
  <si>
    <t>24100083</t>
  </si>
  <si>
    <t>84 У</t>
  </si>
  <si>
    <t>24100084</t>
  </si>
  <si>
    <t>83 У</t>
  </si>
  <si>
    <t>24100085</t>
  </si>
  <si>
    <t>82 У</t>
  </si>
  <si>
    <t>24100086</t>
  </si>
  <si>
    <t>81 У</t>
  </si>
  <si>
    <t>24100087</t>
  </si>
  <si>
    <t>80 У</t>
  </si>
  <si>
    <t>24100088</t>
  </si>
  <si>
    <t>79 У</t>
  </si>
  <si>
    <t>24100089</t>
  </si>
  <si>
    <t>78 У</t>
  </si>
  <si>
    <t>24100090</t>
  </si>
  <si>
    <t>77 У</t>
  </si>
  <si>
    <t>МЗП</t>
  </si>
  <si>
    <t>ГУиПГ</t>
  </si>
  <si>
    <t>A_2.1.11.311 (Программа развития переработки попутного газа
 месторождений АО ЭМГ)</t>
  </si>
  <si>
    <t>4 Р</t>
  </si>
  <si>
    <t>721950.200.000000</t>
  </si>
  <si>
    <t>Работы научно-исследовательские в нефтегазовой отрасли</t>
  </si>
  <si>
    <t xml:space="preserve"> «Ембімұнайгаз» АҚ нысандарында ілеспе газды қайта өңдеуді дамыту бағдарламасы</t>
  </si>
  <si>
    <t>Программа развития переработки попутного газа месторождений АО "Эмбамунайгаз"</t>
  </si>
  <si>
    <t>ЦБ</t>
  </si>
  <si>
    <t>24100091</t>
  </si>
  <si>
    <t>90 У</t>
  </si>
  <si>
    <t>749020.000.000057</t>
  </si>
  <si>
    <t>Услуги актуариев</t>
  </si>
  <si>
    <t>«Ембімұнайгаз» АҚ  актуарийлерді (қызметкерлердің зейнетақылық және борыштық міндеттемелерін) бағалау</t>
  </si>
  <si>
    <t>Оценка актуарии (пенсионной задолженности и задолженности работников) АО "Эмбамунайгаз"</t>
  </si>
  <si>
    <t>A_2.5.2.3.214 (Услуги по метрологическому обеспечению
 химико-аналитической лаборатории)</t>
  </si>
  <si>
    <t>89 У</t>
  </si>
  <si>
    <t>12.2023</t>
  </si>
  <si>
    <t xml:space="preserve"> "Жылыоймұнайгаз" МГӨБ химиялық-талдау зертханасын метрологиялық қамтамасыз ету</t>
  </si>
  <si>
    <t>Метрологическое обеспечение химико-аналитической лаборатории НГДУ "Жылыоймунайгаз"</t>
  </si>
  <si>
    <t>A_2.5.2.3.149 (Техническое обслуживание лабораторного
 оборудования)</t>
  </si>
  <si>
    <t>88 У</t>
  </si>
  <si>
    <t>331312.200.000002</t>
  </si>
  <si>
    <t>Услуги по техническому обслуживанию лабораторного/учебно-лабораторного оборудования</t>
  </si>
  <si>
    <t>"Жылыоймунайгаз" МГӨБ-ң лаборатория жабдықтарына техникалық қызмет көрсету</t>
  </si>
  <si>
    <t>Техническое обслуживание лабораторного оборудования НГДУ "Жылыоймунайгаз"</t>
  </si>
  <si>
    <t>2 изменения и дополнения №120240021120-ДПЗ-2024-2 от 19.10. 2023г., утвержден решением  заместителя генерального директора по коммерческим вопросам М.Жылкайдаровым</t>
  </si>
  <si>
    <t>1-2 Р</t>
  </si>
  <si>
    <t>4-1 У</t>
  </si>
  <si>
    <t>51-1 У</t>
  </si>
  <si>
    <t>53-1 У</t>
  </si>
  <si>
    <t>3 изменения и дополнения №120240021120-ДПЗ-2024-3 от 27.10. 2023г., утвержден решением и.о. заместителя генерального директора по коммерческим вопросам А.Дошкай</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</si>
  <si>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</si>
  <si>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</si>
  <si>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91 У</t>
  </si>
  <si>
    <t>091012.900.000015</t>
  </si>
  <si>
    <t>Работы по перфорации скважины</t>
  </si>
  <si>
    <t>"Жайыкмунайгаз" МГӨБ кен орындарындағы ату-жару жұмыстары</t>
  </si>
  <si>
    <t>«Прострелочно-взрывные работы на месторождениях НГДУ "Жайыкмунайгаз"</t>
  </si>
  <si>
    <t>"Доссормунайгаз" МГӨБ ккен орындарындағы ату-жару жұмыстары</t>
  </si>
  <si>
    <t>«Прострелочно-взрывные работы на месторождениях НГДУ "Доссормунайгаз"</t>
  </si>
  <si>
    <t>"Кайнармунайгаз"МГӨБ кен орындарындағы ату-жару жұмыстары</t>
  </si>
  <si>
    <t>«Прострелочно-взрывные работы на месторождениях НГДУ "Кайнармунайгаз"</t>
  </si>
  <si>
    <t>"Жылыоймунайгаз"МГӨБ кен орындарындағы ату-жару жұмыстары</t>
  </si>
  <si>
    <t>«Прострелочно-взрывные работы на месторождениях НГДУ "Жылыоймунайгаз"</t>
  </si>
  <si>
    <t>1-3 Р</t>
  </si>
  <si>
    <t>10-1 У</t>
  </si>
  <si>
    <t>GA_2.11.2.4.51 (Услуги по технической поддержке и
администрированию АСУ НСИ)</t>
  </si>
  <si>
    <t>GA_2.11.2.4.37 (Аренда облачных серверов)</t>
  </si>
  <si>
    <t>ДПГиРМ</t>
  </si>
  <si>
    <t>Нормативтік анықтамалық ақпараттың автоматтандырылған басқару жүйесін техникалық қызмет көрсету және техникалық қолдау</t>
  </si>
  <si>
    <t>Услуги по сопровождению и технической поддержке  ИС "Автоматизированная система управления нормативно-справочной информацией"</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</si>
  <si>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</si>
  <si>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</si>
  <si>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</si>
  <si>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Бұлтты серверді жалға беру қызметтері</t>
  </si>
  <si>
    <t>Услуги по аренде облачных серверов</t>
  </si>
  <si>
    <t>712019.000.000011</t>
  </si>
  <si>
    <t>Услуги геофизических исследований</t>
  </si>
  <si>
    <t>Комплекс геофизических исследований</t>
  </si>
  <si>
    <t>"Жайыкмунайгаз" МГӨБ кен орындарында геофизикалық зерттеулер жүргізу</t>
  </si>
  <si>
    <t>Проведение геофизических исследований  на месторождениях НГДУ "Жайыкмунайгаз"</t>
  </si>
  <si>
    <t>"Доссормунайгаз" МГӨБ кен орындарында геофизикалық зерттеулер жүргізу</t>
  </si>
  <si>
    <t>Проведение геофизических исследований  на месторождениях НГДУ "Доссормунайгаз"</t>
  </si>
  <si>
    <t>"Кайнармунайгаз" МГӨБ кен орындарында геофизикалық зерттеулер жүргізу</t>
  </si>
  <si>
    <t>Проведение геофизических исследований  на месторождениях НГДУ "Кайнармунайгаз"</t>
  </si>
  <si>
    <t>«Жылыоймұнайгаз» МГӨБ кен орындарында геофизикалық зерттеулер жүргізу</t>
  </si>
  <si>
    <t>Проведение геофизических исследований  на месторождениях НГДУ "Жылыоймунайгаз"</t>
  </si>
  <si>
    <t>8 Р</t>
  </si>
  <si>
    <t>24100097</t>
  </si>
  <si>
    <t>24100098</t>
  </si>
  <si>
    <t>7 Р</t>
  </si>
  <si>
    <t>24100099</t>
  </si>
  <si>
    <t>6 Р</t>
  </si>
  <si>
    <t>24100100</t>
  </si>
  <si>
    <t>5 Р</t>
  </si>
  <si>
    <t>24100095</t>
  </si>
  <si>
    <t>92 У</t>
  </si>
  <si>
    <t>24100096</t>
  </si>
  <si>
    <t>93 У</t>
  </si>
  <si>
    <t>24100101</t>
  </si>
  <si>
    <t>97 У</t>
  </si>
  <si>
    <t>24100102</t>
  </si>
  <si>
    <t>96 У</t>
  </si>
  <si>
    <t>24100103</t>
  </si>
  <si>
    <t>95 У</t>
  </si>
  <si>
    <t>24100104</t>
  </si>
  <si>
    <t>94 У</t>
  </si>
  <si>
    <t>"Ембімұнайгаз" АҚ су тазарту қондырғыларына сервистік қызмет көрсету және жөндеу</t>
  </si>
  <si>
    <t>Сервисное обслуживание и ремонт водоочистных установок АО "Эмбамунайгаз"</t>
  </si>
  <si>
    <t>24100155</t>
  </si>
  <si>
    <t>9 Р</t>
  </si>
  <si>
    <t>711219.900.010004</t>
  </si>
  <si>
    <t>Работы по проектированию</t>
  </si>
  <si>
    <t>Работы по разработке проектных документов для проведения операций по недропользованию</t>
  </si>
  <si>
    <t>«Ембімұнайгаз» АҚ нысандарында ілеспе газды қайта өңдеуді дамыту бағдарламасы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</si>
</sst>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419]#,##0.00"/>
    <numFmt numFmtId="165" formatCode="#,##0.00\ _₽"/>
    <numFmt numFmtId="166" formatCode="#,##0.00;[Red]#,##0.00"/>
    <numFmt numFmtId="167" formatCode="#,##0.000"/>
    <numFmt numFmtId="168" formatCode="_-* #,##0.00\ _р_._-;\-* #,##0.00\ _р_._-;_-* &quot;-&quot;??\ _р_._-;_-@_-"/>
    <numFmt numFmtId="169" formatCode="0.000"/>
    <numFmt numFmtId="170" formatCode="_-* #,##0.00_р_._-;\-* #,##0.00_р_._-;_-* &quot;-&quot;??_р_._-;_-@_-"/>
    <numFmt numFmtId="171" formatCode="#,##0.00_ ;\-#,##0.00\ "/>
  </numFmts>
  <fonts count="1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color theme="1"/>
      <name val="Times New Roman"/>
      <family val="1"/>
      <charset val="204"/>
    </font>
    <font>
      <i/>
      <sz val="10"/>
      <name val="Times New Roman"/>
      <family val="1"/>
      <charset val="204"/>
    </font>
    <font>
      <sz val="10"/>
      <name val="Arial"/>
      <family val="2"/>
      <charset val="204"/>
    </font>
    <font>
      <sz val="10"/>
      <color rgb="FF000000"/>
      <name val="Times New Roman"/>
      <family val="1"/>
      <charset val="204"/>
    </font>
    <font>
      <sz val="10"/>
      <name val="Helv"/>
    </font>
    <font>
      <sz val="10"/>
      <color indexed="8"/>
      <name val="Times New Roman"/>
      <family val="1"/>
      <charset val="204"/>
    </font>
    <font>
      <u/>
      <sz val="11"/>
      <color theme="10"/>
      <name val="Calibri"/>
      <family val="2"/>
      <charset val="204"/>
      <scheme val="minor"/>
    </font>
    <font>
      <b/>
      <sz val="14"/>
      <color theme="1"/>
      <name val="Times New Roman"/>
      <family val="1"/>
      <charset val="204"/>
    </font>
    <font>
      <sz val="11"/>
      <color theme="1"/>
      <name val="Times New Roman"/>
      <family val="1"/>
      <charset val="204"/>
    </font>
    <font>
      <sz val="11"/>
      <name val="Calibri"/>
      <family val="2"/>
      <charset val="204"/>
    </font>
    <font>
      <sz val="11"/>
      <name val="Times New Roman"/>
      <family val="1"/>
      <charset val="204"/>
    </font>
    <font>
      <sz val="11"/>
      <name val="Calibri"/>
      <family val="2"/>
      <charset val="204"/>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44"/>
        <bgColor indexed="9"/>
      </patternFill>
    </fill>
    <fill>
      <patternFill patternType="solid">
        <fgColor rgb="FFFF000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s>
  <cellStyleXfs count="14">
    <xf numFmtId="0" fontId="0" fillId="0" borderId="0"/>
    <xf numFmtId="43" fontId="1" fillId="0" borderId="0" applyFont="0" applyFill="0" applyBorder="0" applyAlignment="0" applyProtection="0"/>
    <xf numFmtId="0" fontId="2" fillId="0" borderId="0"/>
    <xf numFmtId="0" fontId="6" fillId="0" borderId="0"/>
    <xf numFmtId="0" fontId="9" fillId="0" borderId="0"/>
    <xf numFmtId="0" fontId="9" fillId="0" borderId="0"/>
    <xf numFmtId="43" fontId="1" fillId="0" borderId="0" applyFont="0" applyFill="0" applyBorder="0" applyAlignment="0" applyProtection="0"/>
    <xf numFmtId="0" fontId="11" fillId="0" borderId="0"/>
    <xf numFmtId="49" fontId="9" fillId="4" borderId="20">
      <alignment vertical="center"/>
    </xf>
    <xf numFmtId="0" fontId="1" fillId="0" borderId="0"/>
    <xf numFmtId="0" fontId="9" fillId="0" borderId="0"/>
    <xf numFmtId="0" fontId="11" fillId="0" borderId="0"/>
    <xf numFmtId="0" fontId="13" fillId="0" borderId="0" applyNumberFormat="0" applyFill="0" applyBorder="0" applyAlignment="0" applyProtection="0"/>
    <xf numFmtId="0" fontId="2" fillId="0" borderId="0"/>
  </cellStyleXfs>
  <cellXfs count="398">
    <xf numFmtId="0" fontId="0" fillId="0" borderId="0" xfId="0"/>
    <xf numFmtId="0" fontId="3" fillId="0" borderId="0" xfId="2" applyFont="1" applyFill="1" applyAlignment="1">
      <alignment horizontal="center" vertical="top" wrapText="1"/>
    </xf>
    <xf numFmtId="0" fontId="4" fillId="0" borderId="0" xfId="2" applyFont="1" applyFill="1" applyBorder="1" applyAlignment="1">
      <alignment horizontal="center" vertical="top" wrapText="1"/>
    </xf>
    <xf numFmtId="0" fontId="3" fillId="0" borderId="0" xfId="0" applyFont="1" applyFill="1" applyAlignment="1">
      <alignment horizontal="center" vertical="top" wrapText="1"/>
    </xf>
    <xf numFmtId="49" fontId="5" fillId="0" borderId="0" xfId="0" applyNumberFormat="1" applyFont="1" applyFill="1" applyBorder="1" applyAlignment="1">
      <alignment horizontal="center" vertical="top" wrapText="1"/>
    </xf>
    <xf numFmtId="164" fontId="3" fillId="0" borderId="0" xfId="2" applyNumberFormat="1" applyFont="1" applyFill="1" applyBorder="1" applyAlignment="1">
      <alignment horizontal="center" vertical="top" wrapText="1"/>
    </xf>
    <xf numFmtId="0" fontId="3" fillId="0" borderId="0" xfId="3" applyFont="1" applyFill="1" applyAlignment="1">
      <alignment horizontal="center" vertical="top" wrapText="1"/>
    </xf>
    <xf numFmtId="165" fontId="3" fillId="0" borderId="0" xfId="3" applyNumberFormat="1" applyFont="1" applyFill="1" applyAlignment="1">
      <alignment horizontal="center" vertical="top" wrapText="1"/>
    </xf>
    <xf numFmtId="4" fontId="3" fillId="0" borderId="0" xfId="3" applyNumberFormat="1" applyFont="1" applyFill="1" applyAlignment="1">
      <alignment horizontal="center" vertical="top" wrapText="1"/>
    </xf>
    <xf numFmtId="4" fontId="3" fillId="0" borderId="0" xfId="2" applyNumberFormat="1" applyFont="1" applyFill="1" applyBorder="1" applyAlignment="1">
      <alignment horizontal="center" vertical="top" wrapText="1"/>
    </xf>
    <xf numFmtId="166" fontId="4" fillId="0" borderId="0" xfId="2" applyNumberFormat="1" applyFont="1" applyFill="1" applyAlignment="1">
      <alignment horizontal="center" vertical="top" wrapText="1"/>
    </xf>
    <xf numFmtId="4" fontId="3" fillId="0" borderId="0" xfId="2" applyNumberFormat="1" applyFont="1" applyFill="1" applyAlignment="1">
      <alignment horizontal="center" vertical="top" wrapText="1"/>
    </xf>
    <xf numFmtId="0" fontId="7" fillId="0" borderId="0" xfId="0" applyFont="1" applyFill="1" applyAlignment="1">
      <alignment horizontal="center" vertical="top" wrapText="1"/>
    </xf>
    <xf numFmtId="49" fontId="4" fillId="2" borderId="7"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49" fontId="4" fillId="2" borderId="13" xfId="0" applyNumberFormat="1" applyFont="1" applyFill="1" applyBorder="1" applyAlignment="1">
      <alignment horizontal="center" vertical="top" wrapText="1"/>
    </xf>
    <xf numFmtId="49" fontId="4" fillId="2" borderId="16" xfId="0" applyNumberFormat="1" applyFont="1" applyFill="1" applyBorder="1" applyAlignment="1">
      <alignment horizontal="center" vertical="top" wrapText="1"/>
    </xf>
    <xf numFmtId="49" fontId="4" fillId="2" borderId="17" xfId="0" applyNumberFormat="1" applyFont="1" applyFill="1" applyBorder="1" applyAlignment="1">
      <alignment horizontal="center" vertical="top" wrapText="1"/>
    </xf>
    <xf numFmtId="4" fontId="4" fillId="2" borderId="17"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49" fontId="4" fillId="3" borderId="6" xfId="0" applyNumberFormat="1" applyFont="1" applyFill="1" applyBorder="1" applyAlignment="1">
      <alignment horizontal="center" vertical="top" wrapText="1"/>
    </xf>
    <xf numFmtId="49" fontId="4" fillId="3" borderId="18" xfId="0" applyNumberFormat="1" applyFont="1" applyFill="1" applyBorder="1" applyAlignment="1">
      <alignment horizontal="center" vertical="top" wrapText="1"/>
    </xf>
    <xf numFmtId="49" fontId="4" fillId="3" borderId="7" xfId="0" applyNumberFormat="1" applyFont="1" applyFill="1" applyBorder="1" applyAlignment="1">
      <alignment horizontal="center" vertical="top" wrapText="1"/>
    </xf>
    <xf numFmtId="4" fontId="4" fillId="3" borderId="7" xfId="0" applyNumberFormat="1" applyFont="1" applyFill="1" applyBorder="1" applyAlignment="1">
      <alignment horizontal="center" vertical="top" wrapText="1"/>
    </xf>
    <xf numFmtId="0" fontId="7" fillId="3" borderId="7" xfId="0" applyFont="1" applyFill="1" applyBorder="1" applyAlignment="1">
      <alignment horizontal="center" vertical="top" wrapText="1"/>
    </xf>
    <xf numFmtId="0" fontId="7" fillId="2" borderId="0" xfId="0" applyFont="1" applyFill="1" applyAlignment="1">
      <alignment horizontal="center" vertical="top" wrapText="1"/>
    </xf>
    <xf numFmtId="0" fontId="7" fillId="0" borderId="0" xfId="0" applyFont="1" applyAlignment="1">
      <alignment horizontal="center" vertical="top" wrapText="1"/>
    </xf>
    <xf numFmtId="49" fontId="3" fillId="3" borderId="18" xfId="0"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165" fontId="3" fillId="3" borderId="7" xfId="0" applyNumberFormat="1" applyFont="1" applyFill="1" applyBorder="1" applyAlignment="1">
      <alignment horizontal="center" vertical="top" wrapText="1"/>
    </xf>
    <xf numFmtId="4" fontId="3" fillId="3" borderId="7" xfId="0" applyNumberFormat="1" applyFont="1" applyFill="1" applyBorder="1" applyAlignment="1">
      <alignment horizontal="center" vertical="top" wrapText="1"/>
    </xf>
    <xf numFmtId="0" fontId="7" fillId="3" borderId="0" xfId="0" applyFont="1" applyFill="1" applyAlignment="1">
      <alignment horizontal="center" vertical="top" wrapText="1"/>
    </xf>
    <xf numFmtId="4" fontId="7" fillId="0" borderId="0" xfId="0" applyNumberFormat="1" applyFont="1" applyAlignment="1">
      <alignment horizontal="center" vertical="top" wrapText="1"/>
    </xf>
    <xf numFmtId="0" fontId="3" fillId="0" borderId="0" xfId="3" applyFont="1" applyFill="1" applyAlignment="1">
      <alignment horizontal="center" vertical="top"/>
    </xf>
    <xf numFmtId="0" fontId="3" fillId="0" borderId="0" xfId="0" applyFont="1" applyFill="1" applyAlignment="1">
      <alignment horizontal="center" vertical="top"/>
    </xf>
    <xf numFmtId="0" fontId="3" fillId="0" borderId="0" xfId="2" applyFont="1" applyFill="1" applyAlignment="1">
      <alignment horizontal="center" vertical="top"/>
    </xf>
    <xf numFmtId="0" fontId="4" fillId="0" borderId="0" xfId="2" applyFont="1" applyFill="1" applyAlignment="1">
      <alignment horizontal="left" vertical="top"/>
    </xf>
    <xf numFmtId="0" fontId="3" fillId="0" borderId="0" xfId="0" applyFont="1" applyFill="1" applyAlignment="1">
      <alignment horizontal="left" vertical="top" wrapText="1"/>
    </xf>
    <xf numFmtId="49" fontId="4" fillId="2" borderId="17" xfId="0" applyNumberFormat="1" applyFont="1" applyFill="1" applyBorder="1" applyAlignment="1">
      <alignment horizontal="left" vertical="top" wrapText="1"/>
    </xf>
    <xf numFmtId="49" fontId="4" fillId="3" borderId="7" xfId="0" applyNumberFormat="1" applyFont="1" applyFill="1" applyBorder="1" applyAlignment="1">
      <alignment horizontal="left" vertical="top" wrapText="1"/>
    </xf>
    <xf numFmtId="49" fontId="3" fillId="3" borderId="7" xfId="0" applyNumberFormat="1" applyFont="1" applyFill="1" applyBorder="1" applyAlignment="1">
      <alignment horizontal="left" vertical="top" wrapText="1"/>
    </xf>
    <xf numFmtId="0" fontId="7" fillId="0" borderId="0" xfId="0" applyFont="1" applyAlignment="1">
      <alignment horizontal="left" vertical="top" wrapText="1"/>
    </xf>
    <xf numFmtId="49" fontId="3" fillId="3" borderId="28" xfId="0" applyNumberFormat="1" applyFont="1" applyFill="1" applyBorder="1" applyAlignment="1">
      <alignment horizontal="center" vertical="top" wrapText="1"/>
    </xf>
    <xf numFmtId="0" fontId="7" fillId="3" borderId="28" xfId="0" applyFont="1" applyFill="1" applyBorder="1" applyAlignment="1">
      <alignment horizontal="center" vertical="top" wrapText="1"/>
    </xf>
    <xf numFmtId="0" fontId="7" fillId="3" borderId="25" xfId="0" applyFont="1" applyFill="1" applyBorder="1" applyAlignment="1">
      <alignment horizontal="center" vertical="top" wrapText="1"/>
    </xf>
    <xf numFmtId="0" fontId="5" fillId="3" borderId="25" xfId="0" applyFont="1" applyFill="1" applyBorder="1" applyAlignment="1">
      <alignment horizontal="left" vertical="top" wrapText="1"/>
    </xf>
    <xf numFmtId="0" fontId="7" fillId="3" borderId="25" xfId="0" applyFont="1" applyFill="1" applyBorder="1" applyAlignment="1">
      <alignment horizontal="left" vertical="top" wrapText="1"/>
    </xf>
    <xf numFmtId="4" fontId="7" fillId="3" borderId="25" xfId="0" applyNumberFormat="1" applyFont="1" applyFill="1" applyBorder="1" applyAlignment="1">
      <alignment horizontal="center" vertical="top" wrapText="1"/>
    </xf>
    <xf numFmtId="4" fontId="5" fillId="3" borderId="25"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3" fillId="2" borderId="19" xfId="0" applyNumberFormat="1" applyFont="1" applyFill="1" applyBorder="1" applyAlignment="1">
      <alignment horizontal="center" vertical="top" wrapText="1"/>
    </xf>
    <xf numFmtId="49" fontId="3" fillId="2" borderId="18"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0" fontId="3" fillId="2" borderId="7" xfId="0" applyNumberFormat="1" applyFont="1" applyFill="1" applyBorder="1" applyAlignment="1">
      <alignment horizontal="center" vertical="top" wrapText="1"/>
    </xf>
    <xf numFmtId="0" fontId="10" fillId="2" borderId="7" xfId="0" applyFont="1" applyFill="1" applyBorder="1" applyAlignment="1">
      <alignment horizontal="left" vertical="top" wrapText="1"/>
    </xf>
    <xf numFmtId="49" fontId="7" fillId="2" borderId="7"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7" xfId="0" applyNumberFormat="1" applyFont="1" applyFill="1" applyBorder="1" applyAlignment="1">
      <alignment horizontal="center" vertical="top" wrapText="1"/>
    </xf>
    <xf numFmtId="49" fontId="7" fillId="2" borderId="7" xfId="7" applyNumberFormat="1" applyFont="1" applyFill="1" applyBorder="1" applyAlignment="1">
      <alignment horizontal="center" vertical="top" wrapText="1"/>
    </xf>
    <xf numFmtId="49" fontId="7" fillId="2" borderId="7" xfId="2" applyNumberFormat="1" applyFont="1" applyFill="1" applyBorder="1" applyAlignment="1">
      <alignment horizontal="center" vertical="top" wrapText="1"/>
    </xf>
    <xf numFmtId="3" fontId="7" fillId="2" borderId="7" xfId="5" applyNumberFormat="1" applyFont="1" applyFill="1" applyBorder="1" applyAlignment="1">
      <alignment horizontal="center" vertical="top" wrapText="1"/>
    </xf>
    <xf numFmtId="43" fontId="7" fillId="2" borderId="7" xfId="1" applyFont="1" applyFill="1" applyBorder="1" applyAlignment="1">
      <alignment horizontal="center" vertical="top" wrapText="1"/>
    </xf>
    <xf numFmtId="4" fontId="7" fillId="2" borderId="7" xfId="1" applyNumberFormat="1" applyFont="1" applyFill="1" applyBorder="1" applyAlignment="1">
      <alignment horizontal="center" vertical="top" wrapText="1"/>
    </xf>
    <xf numFmtId="4" fontId="7" fillId="2" borderId="7" xfId="5" applyNumberFormat="1" applyFont="1" applyFill="1" applyBorder="1" applyAlignment="1">
      <alignment horizontal="center" vertical="top" wrapText="1"/>
    </xf>
    <xf numFmtId="4" fontId="7" fillId="2" borderId="7" xfId="0" applyNumberFormat="1" applyFont="1" applyFill="1" applyBorder="1" applyAlignment="1">
      <alignment horizontal="center" vertical="top" wrapText="1"/>
    </xf>
    <xf numFmtId="4" fontId="7" fillId="2" borderId="7" xfId="6" applyNumberFormat="1" applyFont="1" applyFill="1" applyBorder="1" applyAlignment="1">
      <alignment horizontal="center" vertical="top" wrapText="1"/>
    </xf>
    <xf numFmtId="43" fontId="7" fillId="2" borderId="7" xfId="6" applyFont="1" applyFill="1" applyBorder="1" applyAlignment="1">
      <alignment horizontal="center" vertical="top" wrapText="1"/>
    </xf>
    <xf numFmtId="49" fontId="3" fillId="2" borderId="7" xfId="8" applyFont="1" applyFill="1" applyBorder="1" applyAlignment="1">
      <alignment horizontal="center" vertical="top" wrapText="1"/>
    </xf>
    <xf numFmtId="49" fontId="7" fillId="2" borderId="28" xfId="0" applyNumberFormat="1" applyFont="1" applyFill="1" applyBorder="1" applyAlignment="1">
      <alignment horizontal="center" vertical="top" wrapText="1"/>
    </xf>
    <xf numFmtId="0" fontId="7" fillId="2" borderId="28" xfId="0" applyFont="1" applyFill="1" applyBorder="1" applyAlignment="1">
      <alignment horizontal="center" vertical="top" wrapText="1"/>
    </xf>
    <xf numFmtId="168" fontId="3" fillId="2" borderId="7" xfId="0" applyNumberFormat="1" applyFont="1" applyFill="1" applyBorder="1" applyAlignment="1">
      <alignment horizontal="center" vertical="top" wrapText="1"/>
    </xf>
    <xf numFmtId="0" fontId="3" fillId="2" borderId="7" xfId="0" applyFont="1" applyFill="1" applyBorder="1" applyAlignment="1">
      <alignment horizontal="center" vertical="top" wrapText="1"/>
    </xf>
    <xf numFmtId="49" fontId="7" fillId="2" borderId="19"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wrapText="1"/>
    </xf>
    <xf numFmtId="0" fontId="7" fillId="2" borderId="7" xfId="2" applyFont="1" applyFill="1" applyBorder="1" applyAlignment="1">
      <alignment horizontal="center" vertical="top" wrapText="1"/>
    </xf>
    <xf numFmtId="1" fontId="7" fillId="2" borderId="7" xfId="0" applyNumberFormat="1" applyFont="1" applyFill="1" applyBorder="1" applyAlignment="1">
      <alignment horizontal="center" vertical="top" wrapText="1"/>
    </xf>
    <xf numFmtId="4" fontId="7" fillId="2" borderId="19" xfId="0" applyNumberFormat="1"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0" xfId="0" applyFont="1" applyFill="1" applyAlignment="1">
      <alignment horizontal="center" vertical="top" wrapText="1"/>
    </xf>
    <xf numFmtId="4" fontId="15" fillId="2" borderId="7" xfId="0" applyNumberFormat="1" applyFont="1" applyFill="1" applyBorder="1" applyAlignment="1"/>
    <xf numFmtId="4" fontId="15" fillId="2" borderId="7" xfId="0" applyNumberFormat="1" applyFont="1" applyFill="1" applyBorder="1" applyAlignment="1">
      <alignment horizontal="center"/>
    </xf>
    <xf numFmtId="0" fontId="15" fillId="2" borderId="7" xfId="0" applyFont="1" applyFill="1" applyBorder="1" applyAlignment="1">
      <alignment horizontal="left"/>
    </xf>
    <xf numFmtId="0" fontId="15" fillId="2" borderId="28" xfId="0" applyFont="1" applyFill="1" applyBorder="1" applyAlignment="1">
      <alignment horizontal="left"/>
    </xf>
    <xf numFmtId="49" fontId="3" fillId="2" borderId="28" xfId="0" applyNumberFormat="1" applyFont="1" applyFill="1" applyBorder="1" applyAlignment="1">
      <alignment horizontal="center" vertical="top" wrapText="1"/>
    </xf>
    <xf numFmtId="0" fontId="7" fillId="2" borderId="28" xfId="0" applyNumberFormat="1"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28" xfId="0" applyNumberFormat="1" applyFont="1" applyFill="1" applyBorder="1" applyAlignment="1">
      <alignment horizontal="center" vertical="top" wrapText="1"/>
    </xf>
    <xf numFmtId="49" fontId="7" fillId="2" borderId="29" xfId="0" applyNumberFormat="1" applyFont="1" applyFill="1" applyBorder="1" applyAlignment="1">
      <alignment horizontal="center" vertical="top" wrapText="1"/>
    </xf>
    <xf numFmtId="0" fontId="7" fillId="2" borderId="28" xfId="2" applyFont="1" applyFill="1" applyBorder="1" applyAlignment="1">
      <alignment horizontal="center" vertical="top" wrapText="1"/>
    </xf>
    <xf numFmtId="0" fontId="7" fillId="2" borderId="30" xfId="0" applyFont="1" applyFill="1" applyBorder="1" applyAlignment="1">
      <alignment horizontal="center" vertical="top" wrapText="1"/>
    </xf>
    <xf numFmtId="1" fontId="7" fillId="2" borderId="28" xfId="0" applyNumberFormat="1" applyFont="1" applyFill="1" applyBorder="1" applyAlignment="1">
      <alignment horizontal="center" vertical="top" wrapText="1"/>
    </xf>
    <xf numFmtId="3" fontId="7" fillId="2" borderId="28" xfId="0" applyNumberFormat="1" applyFont="1" applyFill="1" applyBorder="1" applyAlignment="1">
      <alignment horizontal="center" vertical="top" wrapText="1"/>
    </xf>
    <xf numFmtId="4" fontId="7" fillId="2" borderId="29" xfId="0" applyNumberFormat="1" applyFont="1" applyFill="1" applyBorder="1" applyAlignment="1">
      <alignment horizontal="center" vertical="top" wrapText="1"/>
    </xf>
    <xf numFmtId="4" fontId="7" fillId="2" borderId="28" xfId="0" applyNumberFormat="1" applyFont="1" applyFill="1" applyBorder="1" applyAlignment="1">
      <alignment horizontal="center" vertical="top" wrapText="1"/>
    </xf>
    <xf numFmtId="49" fontId="7" fillId="2" borderId="31" xfId="0" applyNumberFormat="1" applyFont="1" applyFill="1" applyBorder="1" applyAlignment="1">
      <alignment horizontal="center" vertical="top" wrapText="1"/>
    </xf>
    <xf numFmtId="49" fontId="3" fillId="2" borderId="31" xfId="0" applyNumberFormat="1" applyFont="1" applyFill="1" applyBorder="1" applyAlignment="1">
      <alignment horizontal="center" vertical="top" wrapText="1"/>
    </xf>
    <xf numFmtId="0" fontId="7" fillId="2" borderId="31" xfId="0" applyNumberFormat="1"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49" fontId="7" fillId="2" borderId="33" xfId="0" applyNumberFormat="1" applyFont="1" applyFill="1" applyBorder="1" applyAlignment="1">
      <alignment horizontal="center" vertical="top" wrapText="1"/>
    </xf>
    <xf numFmtId="0" fontId="7" fillId="2" borderId="31" xfId="0" applyFont="1" applyFill="1" applyBorder="1" applyAlignment="1">
      <alignment horizontal="center" vertical="top" wrapText="1"/>
    </xf>
    <xf numFmtId="0" fontId="7" fillId="2" borderId="31" xfId="2" applyFont="1" applyFill="1" applyBorder="1" applyAlignment="1">
      <alignment horizontal="center" vertical="top" wrapText="1"/>
    </xf>
    <xf numFmtId="49" fontId="3" fillId="2" borderId="28" xfId="0" applyNumberFormat="1" applyFont="1" applyFill="1" applyBorder="1" applyAlignment="1">
      <alignment horizontal="center" vertical="center"/>
    </xf>
    <xf numFmtId="0" fontId="7" fillId="2" borderId="34" xfId="0" applyFont="1" applyFill="1" applyBorder="1" applyAlignment="1">
      <alignment horizontal="center" vertical="top" wrapText="1"/>
    </xf>
    <xf numFmtId="1" fontId="7" fillId="2" borderId="31" xfId="0" applyNumberFormat="1" applyFont="1" applyFill="1" applyBorder="1" applyAlignment="1">
      <alignment horizontal="center" vertical="top" wrapText="1"/>
    </xf>
    <xf numFmtId="3" fontId="7" fillId="2" borderId="31" xfId="0" applyNumberFormat="1" applyFont="1" applyFill="1" applyBorder="1" applyAlignment="1">
      <alignment horizontal="center" vertical="top" wrapText="1"/>
    </xf>
    <xf numFmtId="4" fontId="7" fillId="2" borderId="33" xfId="0" applyNumberFormat="1" applyFont="1" applyFill="1" applyBorder="1" applyAlignment="1">
      <alignment horizontal="center" vertical="top" wrapText="1"/>
    </xf>
    <xf numFmtId="4" fontId="7" fillId="2" borderId="31" xfId="0" applyNumberFormat="1" applyFont="1" applyFill="1" applyBorder="1" applyAlignment="1">
      <alignment horizontal="center" vertical="top" wrapText="1"/>
    </xf>
    <xf numFmtId="43" fontId="3" fillId="2" borderId="28" xfId="0" applyNumberFormat="1" applyFont="1" applyFill="1" applyBorder="1" applyAlignment="1">
      <alignment horizontal="center" vertical="center" wrapText="1"/>
    </xf>
    <xf numFmtId="43" fontId="0" fillId="2" borderId="28" xfId="0" applyNumberFormat="1" applyFont="1" applyFill="1" applyBorder="1" applyAlignment="1">
      <alignment horizontal="center" vertical="center" wrapText="1"/>
    </xf>
    <xf numFmtId="43" fontId="0" fillId="2" borderId="0" xfId="0" applyNumberFormat="1" applyFont="1" applyFill="1" applyAlignment="1">
      <alignment horizontal="center" vertical="center" wrapText="1"/>
    </xf>
    <xf numFmtId="0" fontId="18" fillId="2" borderId="28" xfId="0" applyFont="1" applyFill="1" applyBorder="1" applyAlignment="1">
      <alignment horizontal="left" vertical="top" wrapText="1"/>
    </xf>
    <xf numFmtId="0" fontId="3" fillId="2" borderId="28" xfId="0" applyNumberFormat="1" applyFont="1" applyFill="1" applyBorder="1" applyAlignment="1">
      <alignment horizontal="center" vertical="center" wrapText="1"/>
    </xf>
    <xf numFmtId="171" fontId="3" fillId="2" borderId="28" xfId="0" applyNumberFormat="1" applyFont="1" applyFill="1" applyBorder="1" applyAlignment="1">
      <alignment horizontal="center" vertical="center" wrapText="1"/>
    </xf>
    <xf numFmtId="49" fontId="7" fillId="2" borderId="6" xfId="4" applyNumberFormat="1" applyFont="1" applyFill="1" applyBorder="1" applyAlignment="1">
      <alignment horizontal="center" vertical="top" wrapText="1"/>
    </xf>
    <xf numFmtId="0" fontId="3" fillId="2" borderId="21" xfId="3" applyFont="1" applyFill="1" applyBorder="1" applyAlignment="1">
      <alignment horizontal="center" vertical="top" wrapText="1"/>
    </xf>
    <xf numFmtId="0" fontId="7" fillId="2" borderId="7" xfId="0" applyFont="1" applyFill="1" applyBorder="1" applyAlignment="1">
      <alignment horizontal="left" vertical="top" wrapText="1"/>
    </xf>
    <xf numFmtId="0" fontId="12" fillId="2" borderId="7" xfId="0" applyNumberFormat="1" applyFont="1" applyFill="1" applyBorder="1" applyAlignment="1">
      <alignment horizontal="center" vertical="top" wrapText="1"/>
    </xf>
    <xf numFmtId="49" fontId="7" fillId="2" borderId="7" xfId="4" applyNumberFormat="1" applyFont="1" applyFill="1" applyBorder="1" applyAlignment="1">
      <alignment horizontal="center" vertical="top" wrapText="1"/>
    </xf>
    <xf numFmtId="0" fontId="7" fillId="2" borderId="7" xfId="4" applyFont="1" applyFill="1" applyBorder="1" applyAlignment="1">
      <alignment horizontal="center" vertical="top" wrapText="1"/>
    </xf>
    <xf numFmtId="2" fontId="7" fillId="2" borderId="7" xfId="0" applyNumberFormat="1" applyFont="1" applyFill="1" applyBorder="1" applyAlignment="1">
      <alignment horizontal="center" vertical="top" wrapText="1"/>
    </xf>
    <xf numFmtId="4" fontId="7" fillId="2" borderId="17" xfId="0" applyNumberFormat="1" applyFont="1" applyFill="1" applyBorder="1" applyAlignment="1">
      <alignment horizontal="center" vertical="top" wrapText="1"/>
    </xf>
    <xf numFmtId="0" fontId="7" fillId="2" borderId="7" xfId="4" applyFont="1" applyFill="1" applyBorder="1" applyAlignment="1">
      <alignment horizontal="left" vertical="top" wrapText="1"/>
    </xf>
    <xf numFmtId="43" fontId="7" fillId="2" borderId="7" xfId="6" applyNumberFormat="1" applyFont="1" applyFill="1" applyBorder="1" applyAlignment="1">
      <alignment horizontal="center" vertical="top" wrapText="1"/>
    </xf>
    <xf numFmtId="0" fontId="7" fillId="2" borderId="28" xfId="4" applyFont="1" applyFill="1" applyBorder="1" applyAlignment="1">
      <alignment horizontal="left" vertical="top" wrapText="1"/>
    </xf>
    <xf numFmtId="0" fontId="7" fillId="2" borderId="28" xfId="0" applyFont="1" applyFill="1" applyBorder="1" applyAlignment="1">
      <alignment horizontal="left" vertical="top" wrapText="1"/>
    </xf>
    <xf numFmtId="49" fontId="7" fillId="2" borderId="28" xfId="4" applyNumberFormat="1" applyFont="1" applyFill="1" applyBorder="1" applyAlignment="1">
      <alignment horizontal="center" vertical="top" wrapText="1"/>
    </xf>
    <xf numFmtId="0" fontId="7" fillId="2" borderId="28" xfId="4" applyFont="1" applyFill="1" applyBorder="1" applyAlignment="1">
      <alignment horizontal="center" vertical="top" wrapText="1"/>
    </xf>
    <xf numFmtId="3" fontId="7" fillId="2" borderId="28" xfId="5" applyNumberFormat="1" applyFont="1" applyFill="1" applyBorder="1" applyAlignment="1">
      <alignment horizontal="center" vertical="top" wrapText="1"/>
    </xf>
    <xf numFmtId="43" fontId="7" fillId="2" borderId="28" xfId="1" applyFont="1" applyFill="1" applyBorder="1" applyAlignment="1">
      <alignment horizontal="center" vertical="top" wrapText="1"/>
    </xf>
    <xf numFmtId="4" fontId="7" fillId="2" borderId="28" xfId="1" applyNumberFormat="1" applyFont="1" applyFill="1" applyBorder="1" applyAlignment="1">
      <alignment horizontal="center" vertical="top" wrapText="1"/>
    </xf>
    <xf numFmtId="4" fontId="7" fillId="2" borderId="28" xfId="5" applyNumberFormat="1" applyFont="1" applyFill="1" applyBorder="1" applyAlignment="1">
      <alignment horizontal="center" vertical="top" wrapText="1"/>
    </xf>
    <xf numFmtId="4" fontId="7" fillId="2" borderId="28" xfId="6" applyNumberFormat="1" applyFont="1" applyFill="1" applyBorder="1" applyAlignment="1">
      <alignment horizontal="center" vertical="top" wrapText="1"/>
    </xf>
    <xf numFmtId="43" fontId="7" fillId="2" borderId="28" xfId="6" applyNumberFormat="1" applyFont="1" applyFill="1" applyBorder="1" applyAlignment="1">
      <alignment horizontal="center" vertical="top" wrapText="1"/>
    </xf>
    <xf numFmtId="49" fontId="3" fillId="2" borderId="7" xfId="0" applyNumberFormat="1" applyFont="1" applyFill="1" applyBorder="1" applyAlignment="1">
      <alignment horizontal="left" vertical="top" wrapText="1"/>
    </xf>
    <xf numFmtId="1" fontId="3" fillId="2" borderId="7" xfId="0" applyNumberFormat="1" applyFont="1" applyFill="1" applyBorder="1" applyAlignment="1">
      <alignment horizontal="center" vertical="top" wrapText="1"/>
    </xf>
    <xf numFmtId="4" fontId="3" fillId="2" borderId="7" xfId="1" applyNumberFormat="1" applyFont="1" applyFill="1" applyBorder="1" applyAlignment="1">
      <alignment horizontal="center" vertical="top" wrapText="1"/>
    </xf>
    <xf numFmtId="4" fontId="3" fillId="2" borderId="7" xfId="0" applyNumberFormat="1" applyFont="1" applyFill="1" applyBorder="1" applyAlignment="1">
      <alignment horizontal="center" vertical="top" wrapText="1"/>
    </xf>
    <xf numFmtId="169" fontId="3" fillId="2" borderId="7" xfId="0" applyNumberFormat="1" applyFont="1" applyFill="1" applyBorder="1" applyAlignment="1">
      <alignment horizontal="center" vertical="top" wrapText="1"/>
    </xf>
    <xf numFmtId="49" fontId="7" fillId="2" borderId="22" xfId="0" applyNumberFormat="1" applyFont="1" applyFill="1" applyBorder="1" applyAlignment="1">
      <alignment horizontal="center" vertical="top" wrapText="1"/>
    </xf>
    <xf numFmtId="49" fontId="7" fillId="2" borderId="28" xfId="0" applyNumberFormat="1" applyFont="1" applyFill="1" applyBorder="1" applyAlignment="1">
      <alignment horizontal="left" vertical="top" wrapText="1"/>
    </xf>
    <xf numFmtId="0" fontId="12" fillId="2" borderId="28" xfId="0" applyNumberFormat="1" applyFont="1" applyFill="1" applyBorder="1" applyAlignment="1">
      <alignment horizontal="center" vertical="top" wrapText="1"/>
    </xf>
    <xf numFmtId="0" fontId="7" fillId="2" borderId="28" xfId="0" applyNumberFormat="1" applyFont="1" applyFill="1" applyBorder="1" applyAlignment="1">
      <alignment horizontal="left" vertical="top" wrapText="1"/>
    </xf>
    <xf numFmtId="169" fontId="7" fillId="2" borderId="28" xfId="0" applyNumberFormat="1" applyFont="1" applyFill="1" applyBorder="1" applyAlignment="1">
      <alignment horizontal="center" vertical="top" wrapText="1"/>
    </xf>
    <xf numFmtId="0" fontId="7" fillId="2" borderId="7" xfId="0" applyNumberFormat="1" applyFont="1" applyFill="1" applyBorder="1" applyAlignment="1">
      <alignment horizontal="left" vertical="top" wrapText="1"/>
    </xf>
    <xf numFmtId="169" fontId="7" fillId="2" borderId="7" xfId="0" applyNumberFormat="1" applyFont="1" applyFill="1" applyBorder="1" applyAlignment="1">
      <alignment horizontal="center" vertical="top" wrapText="1"/>
    </xf>
    <xf numFmtId="0" fontId="12" fillId="2" borderId="7" xfId="9" applyNumberFormat="1" applyFont="1" applyFill="1" applyBorder="1" applyAlignment="1">
      <alignment horizontal="left" vertical="top" wrapText="1"/>
    </xf>
    <xf numFmtId="49" fontId="3" fillId="2" borderId="7" xfId="9" applyNumberFormat="1" applyFont="1" applyFill="1" applyBorder="1" applyAlignment="1">
      <alignment horizontal="center" vertical="top" wrapText="1"/>
    </xf>
    <xf numFmtId="0" fontId="12" fillId="2" borderId="7" xfId="9" applyNumberFormat="1" applyFont="1" applyFill="1" applyBorder="1" applyAlignment="1">
      <alignment horizontal="center" vertical="top" wrapText="1"/>
    </xf>
    <xf numFmtId="49" fontId="3" fillId="2" borderId="7" xfId="7" applyNumberFormat="1" applyFont="1" applyFill="1" applyBorder="1" applyAlignment="1">
      <alignment horizontal="center" vertical="top" wrapText="1"/>
    </xf>
    <xf numFmtId="0" fontId="3" fillId="2" borderId="7" xfId="10" applyFont="1" applyFill="1" applyBorder="1" applyAlignment="1">
      <alignment horizontal="center" vertical="top" wrapText="1"/>
    </xf>
    <xf numFmtId="167" fontId="3" fillId="2" borderId="7" xfId="4" applyNumberFormat="1" applyFont="1" applyFill="1" applyBorder="1" applyAlignment="1">
      <alignment horizontal="center" vertical="top" wrapText="1"/>
    </xf>
    <xf numFmtId="39" fontId="7" fillId="2" borderId="7" xfId="1" applyNumberFormat="1" applyFont="1" applyFill="1" applyBorder="1" applyAlignment="1">
      <alignment horizontal="center" vertical="top" wrapText="1"/>
    </xf>
    <xf numFmtId="165" fontId="7" fillId="2" borderId="7" xfId="1" applyNumberFormat="1" applyFont="1" applyFill="1" applyBorder="1" applyAlignment="1">
      <alignment horizontal="center" vertical="top" wrapText="1"/>
    </xf>
    <xf numFmtId="0" fontId="3" fillId="2" borderId="28" xfId="2" applyFont="1" applyFill="1" applyBorder="1" applyAlignment="1">
      <alignment horizontal="center" vertical="top" wrapText="1"/>
    </xf>
    <xf numFmtId="49" fontId="3" fillId="2" borderId="28" xfId="7"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7" fillId="2" borderId="0" xfId="0" applyFont="1" applyFill="1" applyBorder="1" applyAlignment="1">
      <alignment horizontal="center" vertical="top" wrapText="1"/>
    </xf>
    <xf numFmtId="0" fontId="15" fillId="2" borderId="7" xfId="0" applyFont="1" applyFill="1" applyBorder="1" applyAlignment="1"/>
    <xf numFmtId="0" fontId="15" fillId="2" borderId="7" xfId="0" applyFont="1" applyFill="1" applyBorder="1" applyAlignment="1">
      <alignment horizontal="center"/>
    </xf>
    <xf numFmtId="0" fontId="16" fillId="2" borderId="7" xfId="3" applyFont="1" applyFill="1" applyBorder="1" applyAlignment="1">
      <alignment horizontal="center" vertical="top" wrapText="1"/>
    </xf>
    <xf numFmtId="0" fontId="15" fillId="2" borderId="7"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7" xfId="0" applyFont="1" applyFill="1" applyBorder="1" applyAlignment="1">
      <alignment vertical="center"/>
    </xf>
    <xf numFmtId="49" fontId="7" fillId="2" borderId="7" xfId="0" applyNumberFormat="1" applyFont="1" applyFill="1" applyBorder="1" applyAlignment="1">
      <alignment horizontal="left" vertical="center" wrapText="1"/>
    </xf>
    <xf numFmtId="49" fontId="17" fillId="2" borderId="7" xfId="0" applyNumberFormat="1" applyFont="1" applyFill="1" applyBorder="1" applyAlignment="1">
      <alignment horizontal="left" vertical="center"/>
    </xf>
    <xf numFmtId="4" fontId="7" fillId="2" borderId="7" xfId="1" applyNumberFormat="1" applyFont="1" applyFill="1" applyBorder="1" applyAlignment="1"/>
    <xf numFmtId="0" fontId="15" fillId="2" borderId="28" xfId="0" applyFont="1" applyFill="1" applyBorder="1" applyAlignment="1"/>
    <xf numFmtId="0" fontId="15" fillId="2" borderId="0" xfId="0" applyFont="1" applyFill="1" applyAlignment="1"/>
    <xf numFmtId="3" fontId="7" fillId="2" borderId="7" xfId="1" applyNumberFormat="1" applyFont="1" applyFill="1" applyBorder="1" applyAlignment="1">
      <alignment horizontal="center" vertical="top" wrapText="1"/>
    </xf>
    <xf numFmtId="0" fontId="3" fillId="2" borderId="7" xfId="2" applyFont="1" applyFill="1" applyBorder="1" applyAlignment="1">
      <alignment horizontal="center" vertical="top" wrapText="1"/>
    </xf>
    <xf numFmtId="0" fontId="7" fillId="2" borderId="7" xfId="0" applyFont="1" applyFill="1" applyBorder="1" applyAlignment="1"/>
    <xf numFmtId="0" fontId="7" fillId="2" borderId="7" xfId="0" applyFont="1" applyFill="1" applyBorder="1" applyAlignment="1">
      <alignment horizontal="center"/>
    </xf>
    <xf numFmtId="0" fontId="3" fillId="2" borderId="7" xfId="3" applyFont="1" applyFill="1" applyBorder="1" applyAlignment="1">
      <alignment horizontal="center" vertical="top" wrapText="1"/>
    </xf>
    <xf numFmtId="0" fontId="7" fillId="2" borderId="7" xfId="0" applyFont="1" applyFill="1" applyBorder="1" applyAlignment="1">
      <alignment horizontal="left"/>
    </xf>
    <xf numFmtId="0" fontId="7"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xf>
    <xf numFmtId="49" fontId="3" fillId="2" borderId="7" xfId="0" applyNumberFormat="1" applyFont="1" applyFill="1" applyBorder="1" applyAlignment="1">
      <alignment horizontal="center" vertical="center" wrapText="1"/>
    </xf>
    <xf numFmtId="49" fontId="3" fillId="2" borderId="7" xfId="0" applyNumberFormat="1" applyFont="1" applyFill="1" applyBorder="1" applyAlignment="1">
      <alignment horizontal="left" vertical="center"/>
    </xf>
    <xf numFmtId="4" fontId="7" fillId="2" borderId="7" xfId="0" applyNumberFormat="1" applyFont="1" applyFill="1" applyBorder="1" applyAlignment="1"/>
    <xf numFmtId="0" fontId="7" fillId="2" borderId="28" xfId="0" applyFont="1" applyFill="1" applyBorder="1" applyAlignment="1"/>
    <xf numFmtId="0" fontId="7" fillId="2" borderId="0" xfId="0" applyFont="1" applyFill="1" applyAlignment="1"/>
    <xf numFmtId="0" fontId="3" fillId="2" borderId="7" xfId="2" applyFont="1" applyFill="1" applyBorder="1" applyAlignment="1">
      <alignment horizontal="left" vertical="top" wrapText="1"/>
    </xf>
    <xf numFmtId="0" fontId="3" fillId="2" borderId="7" xfId="11" applyFont="1" applyFill="1" applyBorder="1" applyAlignment="1">
      <alignment horizontal="left" vertical="top" wrapText="1"/>
    </xf>
    <xf numFmtId="0" fontId="3" fillId="2" borderId="0" xfId="0" applyFont="1" applyFill="1" applyBorder="1" applyAlignment="1">
      <alignment horizontal="center" vertical="top" wrapText="1"/>
    </xf>
    <xf numFmtId="49" fontId="4" fillId="2" borderId="28" xfId="0" applyNumberFormat="1" applyFont="1" applyFill="1" applyBorder="1" applyAlignment="1">
      <alignment horizontal="center" vertical="top" wrapText="1"/>
    </xf>
    <xf numFmtId="3" fontId="3" fillId="2" borderId="7" xfId="0" applyNumberFormat="1" applyFont="1" applyFill="1" applyBorder="1" applyAlignment="1">
      <alignment horizontal="center" vertical="top" wrapText="1"/>
    </xf>
    <xf numFmtId="3" fontId="4" fillId="2" borderId="7" xfId="0" applyNumberFormat="1" applyFont="1" applyFill="1" applyBorder="1" applyAlignment="1">
      <alignment horizontal="center" vertical="top" wrapText="1"/>
    </xf>
    <xf numFmtId="3" fontId="3" fillId="2" borderId="7" xfId="7" applyNumberFormat="1" applyFont="1" applyFill="1" applyBorder="1" applyAlignment="1">
      <alignment horizontal="center" vertical="top" wrapText="1"/>
    </xf>
    <xf numFmtId="3" fontId="7" fillId="2" borderId="7" xfId="0" applyNumberFormat="1" applyFont="1" applyFill="1" applyBorder="1" applyAlignment="1">
      <alignment horizontal="center" vertical="top" wrapText="1"/>
    </xf>
    <xf numFmtId="0" fontId="3" fillId="2" borderId="7" xfId="12"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7" xfId="11" applyNumberFormat="1" applyFont="1" applyFill="1" applyBorder="1" applyAlignment="1" applyProtection="1">
      <alignment horizontal="center" vertical="top" wrapText="1"/>
      <protection hidden="1"/>
    </xf>
    <xf numFmtId="165" fontId="3" fillId="2" borderId="7" xfId="0" applyNumberFormat="1" applyFont="1" applyFill="1" applyBorder="1" applyAlignment="1">
      <alignment horizontal="center" vertical="top" wrapText="1"/>
    </xf>
    <xf numFmtId="4" fontId="3" fillId="2" borderId="17" xfId="0" applyNumberFormat="1" applyFont="1" applyFill="1" applyBorder="1" applyAlignment="1">
      <alignment horizontal="center" vertical="top" wrapText="1"/>
    </xf>
    <xf numFmtId="0" fontId="7" fillId="2" borderId="7" xfId="11" applyNumberFormat="1" applyFont="1" applyFill="1" applyBorder="1" applyAlignment="1" applyProtection="1">
      <alignment horizontal="center" vertical="top" wrapText="1"/>
      <protection hidden="1"/>
    </xf>
    <xf numFmtId="0" fontId="7" fillId="2" borderId="18" xfId="4" applyNumberFormat="1" applyFont="1" applyFill="1" applyBorder="1" applyAlignment="1">
      <alignment horizontal="center" vertical="top" wrapText="1"/>
    </xf>
    <xf numFmtId="4" fontId="3" fillId="2" borderId="22" xfId="13" applyNumberFormat="1" applyFont="1" applyFill="1" applyBorder="1" applyAlignment="1">
      <alignment horizontal="center" vertical="top" wrapText="1"/>
    </xf>
    <xf numFmtId="167" fontId="3" fillId="2" borderId="22" xfId="13" applyNumberFormat="1" applyFont="1" applyFill="1" applyBorder="1" applyAlignment="1">
      <alignment horizontal="center" vertical="top" wrapText="1"/>
    </xf>
    <xf numFmtId="43" fontId="7" fillId="2" borderId="18" xfId="6" applyNumberFormat="1" applyFont="1" applyFill="1" applyBorder="1" applyAlignment="1">
      <alignment horizontal="center" vertical="top" wrapText="1"/>
    </xf>
    <xf numFmtId="49" fontId="7" fillId="2" borderId="23" xfId="4" applyNumberFormat="1" applyFont="1" applyFill="1" applyBorder="1" applyAlignment="1">
      <alignment horizontal="center" vertical="top" wrapText="1"/>
    </xf>
    <xf numFmtId="0" fontId="7" fillId="2" borderId="18" xfId="4" applyFont="1" applyFill="1" applyBorder="1" applyAlignment="1">
      <alignment horizontal="left" vertical="top" wrapText="1"/>
    </xf>
    <xf numFmtId="49" fontId="7" fillId="2" borderId="18" xfId="0" applyNumberFormat="1" applyFont="1" applyFill="1" applyBorder="1" applyAlignment="1">
      <alignment horizontal="center" vertical="top" wrapText="1"/>
    </xf>
    <xf numFmtId="0" fontId="7" fillId="2" borderId="18" xfId="0" applyFont="1" applyFill="1" applyBorder="1" applyAlignment="1">
      <alignment horizontal="center" vertical="top" wrapText="1"/>
    </xf>
    <xf numFmtId="49" fontId="7" fillId="2" borderId="18" xfId="4" applyNumberFormat="1" applyFont="1" applyFill="1" applyBorder="1" applyAlignment="1">
      <alignment horizontal="center" vertical="top" wrapText="1"/>
    </xf>
    <xf numFmtId="0" fontId="7" fillId="2" borderId="18" xfId="4" applyFont="1" applyFill="1" applyBorder="1" applyAlignment="1">
      <alignment horizontal="center" vertical="top" wrapText="1"/>
    </xf>
    <xf numFmtId="3" fontId="7" fillId="2" borderId="18" xfId="5" applyNumberFormat="1" applyFont="1" applyFill="1" applyBorder="1" applyAlignment="1">
      <alignment horizontal="center" vertical="top" wrapText="1"/>
    </xf>
    <xf numFmtId="170" fontId="7" fillId="2" borderId="18" xfId="1" applyNumberFormat="1" applyFont="1" applyFill="1" applyBorder="1" applyAlignment="1">
      <alignment horizontal="center" vertical="top" wrapText="1"/>
    </xf>
    <xf numFmtId="4" fontId="7" fillId="2" borderId="18" xfId="1" applyNumberFormat="1" applyFont="1" applyFill="1" applyBorder="1" applyAlignment="1">
      <alignment horizontal="center" vertical="top" wrapText="1"/>
    </xf>
    <xf numFmtId="4" fontId="7" fillId="2" borderId="18" xfId="5" applyNumberFormat="1" applyFont="1" applyFill="1" applyBorder="1" applyAlignment="1">
      <alignment horizontal="center" vertical="top" wrapText="1"/>
    </xf>
    <xf numFmtId="4" fontId="7" fillId="2" borderId="18" xfId="0" applyNumberFormat="1" applyFont="1" applyFill="1" applyBorder="1" applyAlignment="1">
      <alignment horizontal="center" vertical="top" wrapText="1"/>
    </xf>
    <xf numFmtId="43" fontId="3" fillId="2" borderId="18" xfId="6" applyNumberFormat="1" applyFont="1" applyFill="1" applyBorder="1" applyAlignment="1">
      <alignment horizontal="center" vertical="top" wrapText="1"/>
    </xf>
    <xf numFmtId="49" fontId="3" fillId="2" borderId="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49" fontId="7" fillId="2" borderId="7" xfId="0" applyNumberFormat="1" applyFont="1" applyFill="1" applyBorder="1" applyAlignment="1">
      <alignment vertical="center" wrapText="1"/>
    </xf>
    <xf numFmtId="49" fontId="7"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4" fontId="15" fillId="2" borderId="7" xfId="0" applyNumberFormat="1" applyFont="1" applyFill="1" applyBorder="1" applyAlignment="1">
      <alignment horizontal="right"/>
    </xf>
    <xf numFmtId="49" fontId="15" fillId="2" borderId="7" xfId="4" applyNumberFormat="1" applyFont="1" applyFill="1" applyBorder="1" applyAlignment="1">
      <alignment horizontal="left"/>
    </xf>
    <xf numFmtId="0" fontId="3" fillId="2" borderId="7" xfId="4" applyNumberFormat="1" applyFont="1" applyFill="1" applyBorder="1" applyAlignment="1">
      <alignment horizontal="left" vertical="center" wrapText="1"/>
    </xf>
    <xf numFmtId="0" fontId="3" fillId="2" borderId="7" xfId="0" applyFont="1" applyFill="1" applyBorder="1" applyAlignment="1">
      <alignment horizontal="center" vertical="center" wrapText="1"/>
    </xf>
    <xf numFmtId="49" fontId="3" fillId="2" borderId="7" xfId="0" applyNumberFormat="1" applyFont="1" applyFill="1" applyBorder="1" applyAlignment="1">
      <alignment horizontal="center" wrapText="1"/>
    </xf>
    <xf numFmtId="0" fontId="3" fillId="2" borderId="7" xfId="0" applyFont="1" applyFill="1" applyBorder="1" applyAlignment="1">
      <alignment horizontal="left" wrapText="1"/>
    </xf>
    <xf numFmtId="0" fontId="3" fillId="2" borderId="7" xfId="4" applyFont="1" applyFill="1" applyBorder="1" applyAlignment="1">
      <alignment horizontal="left" vertical="center" wrapText="1"/>
    </xf>
    <xf numFmtId="0" fontId="3" fillId="2" borderId="7" xfId="11"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xf numFmtId="49" fontId="3" fillId="2" borderId="7" xfId="4" applyNumberFormat="1" applyFont="1" applyFill="1" applyBorder="1" applyAlignment="1">
      <alignment horizontal="left" vertical="center" wrapText="1"/>
    </xf>
    <xf numFmtId="3" fontId="3" fillId="2" borderId="7" xfId="5" applyNumberFormat="1" applyFont="1" applyFill="1" applyBorder="1" applyAlignment="1">
      <alignment horizontal="left" vertical="center" wrapText="1"/>
    </xf>
    <xf numFmtId="170" fontId="3" fillId="2" borderId="7" xfId="1" applyNumberFormat="1" applyFont="1" applyFill="1" applyBorder="1" applyAlignment="1">
      <alignment horizontal="left" vertical="center" wrapText="1"/>
    </xf>
    <xf numFmtId="43" fontId="3" fillId="2" borderId="7" xfId="1" applyFont="1" applyFill="1" applyBorder="1" applyAlignment="1">
      <alignment horizontal="left" vertical="center" wrapText="1"/>
    </xf>
    <xf numFmtId="169" fontId="3" fillId="2" borderId="7" xfId="0" applyNumberFormat="1" applyFont="1" applyFill="1" applyBorder="1" applyAlignment="1">
      <alignment horizontal="left" vertical="center" wrapText="1"/>
    </xf>
    <xf numFmtId="4" fontId="3" fillId="2" borderId="7" xfId="0" applyNumberFormat="1" applyFont="1" applyFill="1" applyBorder="1" applyAlignment="1">
      <alignment horizontal="left" vertical="center" wrapText="1"/>
    </xf>
    <xf numFmtId="4" fontId="3" fillId="2" borderId="7" xfId="0" applyNumberFormat="1" applyFont="1" applyFill="1" applyBorder="1" applyAlignment="1">
      <alignment horizontal="right" vertical="center" wrapText="1"/>
    </xf>
    <xf numFmtId="43" fontId="3" fillId="2" borderId="7" xfId="6" applyNumberFormat="1" applyFont="1" applyFill="1" applyBorder="1" applyAlignment="1">
      <alignment horizontal="left" vertical="top"/>
    </xf>
    <xf numFmtId="49" fontId="3" fillId="2" borderId="7" xfId="0" applyNumberFormat="1" applyFont="1" applyFill="1" applyBorder="1" applyAlignment="1">
      <alignment horizontal="left"/>
    </xf>
    <xf numFmtId="49" fontId="3" fillId="2" borderId="28" xfId="0" applyNumberFormat="1" applyFont="1" applyFill="1" applyBorder="1" applyAlignment="1">
      <alignment horizontal="left"/>
    </xf>
    <xf numFmtId="0" fontId="3" fillId="2" borderId="28" xfId="0" applyFont="1" applyFill="1" applyBorder="1"/>
    <xf numFmtId="0" fontId="3" fillId="2" borderId="0" xfId="0" applyFont="1" applyFill="1"/>
    <xf numFmtId="0" fontId="3" fillId="2" borderId="17" xfId="4" applyNumberFormat="1" applyFont="1" applyFill="1" applyBorder="1" applyAlignment="1">
      <alignment horizontal="left" vertical="center" wrapText="1"/>
    </xf>
    <xf numFmtId="49" fontId="3" fillId="2" borderId="17" xfId="0" applyNumberFormat="1" applyFont="1" applyFill="1" applyBorder="1" applyAlignment="1">
      <alignment horizontal="center" wrapText="1"/>
    </xf>
    <xf numFmtId="0" fontId="3" fillId="2" borderId="27" xfId="3" applyFont="1" applyFill="1" applyBorder="1" applyAlignment="1">
      <alignment horizontal="center" vertical="top" wrapText="1"/>
    </xf>
    <xf numFmtId="0" fontId="3" fillId="2" borderId="17" xfId="0" applyFont="1" applyFill="1" applyBorder="1" applyAlignment="1">
      <alignment horizontal="left" wrapText="1"/>
    </xf>
    <xf numFmtId="0" fontId="3" fillId="2" borderId="17" xfId="4" applyFont="1" applyFill="1" applyBorder="1" applyAlignment="1">
      <alignment horizontal="left" vertical="center" wrapText="1"/>
    </xf>
    <xf numFmtId="0" fontId="3" fillId="2" borderId="17" xfId="11" applyFont="1" applyFill="1" applyBorder="1" applyAlignment="1">
      <alignment horizontal="left" vertical="center"/>
    </xf>
    <xf numFmtId="49" fontId="3" fillId="2" borderId="17" xfId="0"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7" xfId="0" applyFont="1" applyFill="1" applyBorder="1"/>
    <xf numFmtId="49" fontId="3" fillId="2" borderId="17" xfId="4" applyNumberFormat="1" applyFont="1" applyFill="1" applyBorder="1" applyAlignment="1">
      <alignment horizontal="left" vertical="center" wrapText="1"/>
    </xf>
    <xf numFmtId="0" fontId="3" fillId="2" borderId="17" xfId="0" applyFont="1" applyFill="1" applyBorder="1" applyAlignment="1">
      <alignment horizontal="center" vertical="center" wrapText="1"/>
    </xf>
    <xf numFmtId="3" fontId="3" fillId="2" borderId="17" xfId="5" applyNumberFormat="1" applyFont="1" applyFill="1" applyBorder="1" applyAlignment="1">
      <alignment horizontal="left" vertical="center" wrapText="1"/>
    </xf>
    <xf numFmtId="43" fontId="3" fillId="2" borderId="17" xfId="1" applyFont="1" applyFill="1" applyBorder="1" applyAlignment="1">
      <alignment horizontal="left" vertical="center" wrapText="1"/>
    </xf>
    <xf numFmtId="169" fontId="3" fillId="2" borderId="17" xfId="0" applyNumberFormat="1" applyFont="1" applyFill="1" applyBorder="1" applyAlignment="1">
      <alignment horizontal="left" vertical="center" wrapText="1"/>
    </xf>
    <xf numFmtId="4" fontId="3" fillId="2" borderId="17" xfId="0" applyNumberFormat="1" applyFont="1" applyFill="1" applyBorder="1" applyAlignment="1">
      <alignment horizontal="left" vertical="center" wrapText="1"/>
    </xf>
    <xf numFmtId="4" fontId="3" fillId="2" borderId="17" xfId="0" applyNumberFormat="1" applyFont="1" applyFill="1" applyBorder="1" applyAlignment="1">
      <alignment horizontal="right" vertical="center" wrapText="1"/>
    </xf>
    <xf numFmtId="43" fontId="3" fillId="2" borderId="17" xfId="6" applyNumberFormat="1" applyFont="1" applyFill="1" applyBorder="1" applyAlignment="1">
      <alignment horizontal="left" vertical="top"/>
    </xf>
    <xf numFmtId="49" fontId="3" fillId="2" borderId="17" xfId="0" applyNumberFormat="1" applyFont="1" applyFill="1" applyBorder="1" applyAlignment="1">
      <alignment horizontal="left"/>
    </xf>
    <xf numFmtId="0" fontId="3" fillId="2" borderId="28" xfId="4" applyFont="1" applyFill="1" applyBorder="1" applyAlignment="1">
      <alignment horizontal="left" vertical="center" wrapText="1"/>
    </xf>
    <xf numFmtId="0" fontId="3" fillId="2" borderId="28" xfId="11" applyFont="1" applyFill="1" applyBorder="1" applyAlignment="1">
      <alignment horizontal="left" vertical="center"/>
    </xf>
    <xf numFmtId="49" fontId="3" fillId="2" borderId="28" xfId="0" applyNumberFormat="1" applyFont="1" applyFill="1" applyBorder="1" applyAlignment="1">
      <alignment horizontal="left" vertical="center" wrapText="1"/>
    </xf>
    <xf numFmtId="0" fontId="3" fillId="2" borderId="28" xfId="0" applyFont="1" applyFill="1" applyBorder="1" applyAlignment="1">
      <alignment horizontal="left" vertical="center" wrapText="1"/>
    </xf>
    <xf numFmtId="0" fontId="15" fillId="2" borderId="28" xfId="0" applyFont="1" applyFill="1" applyBorder="1" applyAlignment="1">
      <alignment horizontal="center" vertical="center"/>
    </xf>
    <xf numFmtId="49" fontId="3" fillId="2" borderId="28" xfId="4" applyNumberFormat="1" applyFont="1" applyFill="1" applyBorder="1" applyAlignment="1">
      <alignment horizontal="left" vertical="center" wrapText="1"/>
    </xf>
    <xf numFmtId="0" fontId="15" fillId="2" borderId="28" xfId="0" applyFont="1" applyFill="1" applyBorder="1" applyAlignment="1">
      <alignment horizont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wrapText="1"/>
    </xf>
    <xf numFmtId="3" fontId="3" fillId="2" borderId="28" xfId="5" applyNumberFormat="1" applyFont="1" applyFill="1" applyBorder="1" applyAlignment="1">
      <alignment horizontal="left" vertical="center" wrapText="1"/>
    </xf>
    <xf numFmtId="170" fontId="3" fillId="2" borderId="28" xfId="1" applyNumberFormat="1" applyFont="1" applyFill="1" applyBorder="1" applyAlignment="1">
      <alignment horizontal="left" vertical="center" wrapText="1"/>
    </xf>
    <xf numFmtId="43" fontId="3" fillId="2" borderId="28" xfId="1" applyFont="1" applyFill="1" applyBorder="1" applyAlignment="1">
      <alignment horizontal="left" vertical="center" wrapText="1"/>
    </xf>
    <xf numFmtId="43" fontId="3" fillId="2" borderId="28" xfId="6" applyNumberFormat="1" applyFont="1" applyFill="1" applyBorder="1" applyAlignment="1">
      <alignment horizontal="left" vertical="top"/>
    </xf>
    <xf numFmtId="49" fontId="15" fillId="2" borderId="28" xfId="4" applyNumberFormat="1" applyFont="1" applyFill="1" applyBorder="1" applyAlignment="1">
      <alignment horizontal="left"/>
    </xf>
    <xf numFmtId="0" fontId="3" fillId="2" borderId="28" xfId="4" applyNumberFormat="1" applyFont="1" applyFill="1" applyBorder="1" applyAlignment="1">
      <alignment horizontal="left" vertical="center" wrapText="1"/>
    </xf>
    <xf numFmtId="0" fontId="18" fillId="2" borderId="21" xfId="0" applyFont="1" applyFill="1" applyBorder="1" applyAlignment="1">
      <alignment horizontal="center" vertical="top" wrapText="1"/>
    </xf>
    <xf numFmtId="0" fontId="18" fillId="2" borderId="21" xfId="0" applyFont="1" applyFill="1" applyBorder="1" applyAlignment="1">
      <alignment horizontal="left" vertical="top" wrapText="1"/>
    </xf>
    <xf numFmtId="0" fontId="3" fillId="2" borderId="7" xfId="0" applyNumberFormat="1" applyFont="1" applyFill="1" applyBorder="1" applyAlignment="1">
      <alignment horizontal="center" vertical="center" wrapText="1"/>
    </xf>
    <xf numFmtId="165" fontId="3" fillId="2" borderId="7" xfId="0" applyNumberFormat="1" applyFont="1" applyFill="1" applyBorder="1" applyAlignment="1">
      <alignment horizontal="center" vertical="center" wrapText="1"/>
    </xf>
    <xf numFmtId="49" fontId="3" fillId="2" borderId="28" xfId="0" applyNumberFormat="1"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0" xfId="0" applyFill="1" applyAlignment="1">
      <alignment horizontal="center" vertical="center" wrapText="1"/>
    </xf>
    <xf numFmtId="0" fontId="7" fillId="2" borderId="7" xfId="4" applyNumberFormat="1" applyFont="1" applyFill="1" applyBorder="1" applyAlignment="1">
      <alignment horizontal="left" vertical="center" wrapText="1"/>
    </xf>
    <xf numFmtId="0" fontId="7" fillId="2" borderId="7" xfId="0" applyNumberFormat="1" applyFont="1" applyFill="1" applyBorder="1" applyAlignment="1">
      <alignment horizontal="center" vertical="center" wrapText="1"/>
    </xf>
    <xf numFmtId="0" fontId="7" fillId="5" borderId="28" xfId="0" applyFont="1" applyFill="1" applyBorder="1" applyAlignment="1">
      <alignment horizontal="center" vertical="top" wrapText="1"/>
    </xf>
    <xf numFmtId="0" fontId="7" fillId="5" borderId="28" xfId="0" applyNumberFormat="1" applyFont="1" applyFill="1" applyBorder="1" applyAlignment="1">
      <alignment horizontal="center" vertical="top" wrapText="1"/>
    </xf>
    <xf numFmtId="4" fontId="7" fillId="5" borderId="28" xfId="0" applyNumberFormat="1" applyFont="1" applyFill="1" applyBorder="1" applyAlignment="1">
      <alignment horizontal="center" vertical="top" wrapText="1"/>
    </xf>
    <xf numFmtId="4" fontId="7" fillId="5" borderId="17" xfId="0" applyNumberFormat="1" applyFont="1" applyFill="1" applyBorder="1" applyAlignment="1">
      <alignment horizontal="center" vertical="top" wrapText="1"/>
    </xf>
    <xf numFmtId="49" fontId="7" fillId="5" borderId="30" xfId="0" applyNumberFormat="1" applyFont="1" applyFill="1" applyBorder="1" applyAlignment="1">
      <alignment horizontal="center" vertical="top" wrapText="1"/>
    </xf>
    <xf numFmtId="0" fontId="3" fillId="5" borderId="28" xfId="0" applyFont="1" applyFill="1" applyBorder="1" applyAlignment="1">
      <alignment horizontal="center" vertical="top" wrapText="1"/>
    </xf>
    <xf numFmtId="49" fontId="7" fillId="5" borderId="28" xfId="0" applyNumberFormat="1" applyFont="1" applyFill="1" applyBorder="1" applyAlignment="1">
      <alignment horizontal="center" vertical="top" wrapText="1"/>
    </xf>
    <xf numFmtId="0" fontId="15" fillId="5" borderId="28" xfId="0" applyFont="1" applyFill="1" applyBorder="1"/>
    <xf numFmtId="0" fontId="7" fillId="5" borderId="0" xfId="0" applyFont="1" applyFill="1" applyAlignment="1">
      <alignment horizontal="center" vertical="top" wrapText="1"/>
    </xf>
    <xf numFmtId="49" fontId="7" fillId="5" borderId="6" xfId="4" applyNumberFormat="1" applyFont="1" applyFill="1" applyBorder="1" applyAlignment="1">
      <alignment horizontal="center" vertical="top" wrapText="1"/>
    </xf>
    <xf numFmtId="0" fontId="7" fillId="5" borderId="7" xfId="4" applyNumberFormat="1" applyFont="1" applyFill="1" applyBorder="1" applyAlignment="1">
      <alignment horizontal="center" vertical="top" wrapText="1"/>
    </xf>
    <xf numFmtId="0" fontId="7" fillId="5" borderId="17" xfId="4" applyNumberFormat="1" applyFont="1" applyFill="1" applyBorder="1" applyAlignment="1">
      <alignment horizontal="center" vertical="top" wrapText="1"/>
    </xf>
    <xf numFmtId="0" fontId="7" fillId="5" borderId="17" xfId="0" applyNumberFormat="1" applyFont="1" applyFill="1" applyBorder="1" applyAlignment="1">
      <alignment horizontal="center" vertical="top" wrapText="1"/>
    </xf>
    <xf numFmtId="0" fontId="3" fillId="5" borderId="21" xfId="3" applyFont="1" applyFill="1" applyBorder="1" applyAlignment="1">
      <alignment horizontal="center" vertical="top" wrapText="1"/>
    </xf>
    <xf numFmtId="4" fontId="7" fillId="5" borderId="7" xfId="0" applyNumberFormat="1" applyFont="1" applyFill="1" applyBorder="1" applyAlignment="1">
      <alignment horizontal="center" vertical="top" wrapText="1"/>
    </xf>
    <xf numFmtId="0" fontId="7" fillId="5" borderId="7" xfId="0" applyFont="1" applyFill="1" applyBorder="1" applyAlignment="1">
      <alignment horizontal="center" vertical="top" wrapText="1"/>
    </xf>
    <xf numFmtId="49" fontId="7" fillId="5" borderId="7" xfId="0" applyNumberFormat="1"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8" xfId="0" applyNumberFormat="1" applyFont="1" applyFill="1" applyBorder="1" applyAlignment="1">
      <alignment horizontal="center" vertical="top" wrapText="1"/>
    </xf>
    <xf numFmtId="0" fontId="3" fillId="0" borderId="28" xfId="0" applyNumberFormat="1" applyFont="1" applyFill="1" applyBorder="1" applyAlignment="1">
      <alignment horizontal="center" vertical="top" wrapText="1"/>
    </xf>
    <xf numFmtId="49" fontId="7" fillId="0" borderId="28" xfId="0" applyNumberFormat="1" applyFont="1" applyFill="1" applyBorder="1" applyAlignment="1">
      <alignment horizontal="left" vertical="top" wrapText="1"/>
    </xf>
    <xf numFmtId="49" fontId="3" fillId="0" borderId="28" xfId="0" applyNumberFormat="1" applyFont="1" applyFill="1" applyBorder="1" applyAlignment="1">
      <alignment horizontal="center" vertical="top" wrapText="1"/>
    </xf>
    <xf numFmtId="165" fontId="3" fillId="0" borderId="28" xfId="0" applyNumberFormat="1" applyFont="1" applyFill="1" applyBorder="1" applyAlignment="1">
      <alignment horizontal="center" vertical="top" wrapText="1"/>
    </xf>
    <xf numFmtId="4" fontId="7" fillId="0" borderId="28" xfId="1" applyNumberFormat="1" applyFont="1" applyFill="1" applyBorder="1" applyAlignment="1">
      <alignment horizontal="center" vertical="top" wrapText="1"/>
    </xf>
    <xf numFmtId="4" fontId="3" fillId="0" borderId="28" xfId="0" applyNumberFormat="1" applyFont="1" applyFill="1" applyBorder="1" applyAlignment="1">
      <alignment horizontal="center" vertical="top" wrapText="1"/>
    </xf>
    <xf numFmtId="4" fontId="7" fillId="0" borderId="28" xfId="0" applyNumberFormat="1" applyFont="1" applyFill="1" applyBorder="1" applyAlignment="1">
      <alignment horizontal="center" vertical="top" wrapText="1"/>
    </xf>
    <xf numFmtId="4" fontId="3" fillId="0" borderId="17" xfId="0" applyNumberFormat="1" applyFont="1" applyFill="1" applyBorder="1" applyAlignment="1">
      <alignment horizontal="center" vertical="top" wrapText="1"/>
    </xf>
    <xf numFmtId="4" fontId="7" fillId="0" borderId="17" xfId="0" applyNumberFormat="1" applyFont="1" applyFill="1" applyBorder="1" applyAlignment="1">
      <alignment horizontal="center" vertical="top" wrapText="1"/>
    </xf>
    <xf numFmtId="0" fontId="7" fillId="0" borderId="28" xfId="11" applyNumberFormat="1" applyFont="1" applyFill="1" applyBorder="1" applyAlignment="1" applyProtection="1">
      <alignment horizontal="center" vertical="top" wrapText="1"/>
      <protection hidden="1"/>
    </xf>
    <xf numFmtId="0" fontId="3" fillId="5" borderId="7" xfId="0" applyNumberFormat="1" applyFont="1" applyFill="1" applyBorder="1" applyAlignment="1">
      <alignment horizontal="center" vertical="top" wrapText="1"/>
    </xf>
    <xf numFmtId="0" fontId="7" fillId="5" borderId="7" xfId="0" applyFont="1" applyFill="1" applyBorder="1" applyAlignment="1">
      <alignment horizontal="left" vertical="top" wrapText="1"/>
    </xf>
    <xf numFmtId="1" fontId="3" fillId="5" borderId="7" xfId="0" applyNumberFormat="1" applyFont="1" applyFill="1" applyBorder="1" applyAlignment="1">
      <alignment horizontal="center" vertical="top" wrapText="1"/>
    </xf>
    <xf numFmtId="49" fontId="3" fillId="5" borderId="7" xfId="0" applyNumberFormat="1" applyFont="1" applyFill="1" applyBorder="1" applyAlignment="1">
      <alignment horizontal="center" vertical="top" wrapText="1"/>
    </xf>
    <xf numFmtId="4" fontId="7" fillId="5" borderId="7" xfId="1" applyNumberFormat="1" applyFont="1" applyFill="1" applyBorder="1" applyAlignment="1">
      <alignment horizontal="center" vertical="top" wrapText="1"/>
    </xf>
    <xf numFmtId="4" fontId="7" fillId="5" borderId="7" xfId="5" applyNumberFormat="1" applyFont="1" applyFill="1" applyBorder="1" applyAlignment="1">
      <alignment horizontal="center" vertical="top" wrapText="1"/>
    </xf>
    <xf numFmtId="0" fontId="3" fillId="5" borderId="28" xfId="0" applyNumberFormat="1" applyFont="1" applyFill="1" applyBorder="1" applyAlignment="1">
      <alignment horizontal="center" vertical="top" wrapText="1"/>
    </xf>
    <xf numFmtId="49" fontId="7" fillId="5" borderId="28" xfId="0" applyNumberFormat="1" applyFont="1" applyFill="1" applyBorder="1" applyAlignment="1">
      <alignment horizontal="left" vertical="top" wrapText="1"/>
    </xf>
    <xf numFmtId="49" fontId="3" fillId="5" borderId="28" xfId="0" applyNumberFormat="1" applyFont="1" applyFill="1" applyBorder="1" applyAlignment="1">
      <alignment horizontal="center" vertical="top" wrapText="1"/>
    </xf>
    <xf numFmtId="0" fontId="12" fillId="5" borderId="28" xfId="0" applyNumberFormat="1" applyFont="1" applyFill="1" applyBorder="1" applyAlignment="1">
      <alignment horizontal="center" vertical="top" wrapText="1"/>
    </xf>
    <xf numFmtId="1" fontId="7" fillId="5" borderId="28" xfId="0" applyNumberFormat="1" applyFont="1" applyFill="1" applyBorder="1" applyAlignment="1">
      <alignment horizontal="center" vertical="top" wrapText="1"/>
    </xf>
    <xf numFmtId="169" fontId="3" fillId="5" borderId="28" xfId="0" applyNumberFormat="1" applyFont="1" applyFill="1" applyBorder="1" applyAlignment="1">
      <alignment horizontal="center" vertical="top" wrapText="1"/>
    </xf>
    <xf numFmtId="4" fontId="7" fillId="5" borderId="28" xfId="1" applyNumberFormat="1" applyFont="1" applyFill="1" applyBorder="1" applyAlignment="1">
      <alignment horizontal="center" vertical="top" wrapText="1"/>
    </xf>
    <xf numFmtId="4" fontId="3" fillId="5" borderId="28"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4" fillId="2" borderId="17" xfId="0" applyNumberFormat="1" applyFont="1" applyFill="1" applyBorder="1" applyAlignment="1">
      <alignment horizontal="center" vertical="top" wrapText="1"/>
    </xf>
    <xf numFmtId="0" fontId="4" fillId="3" borderId="7" xfId="0" applyNumberFormat="1" applyFont="1" applyFill="1" applyBorder="1" applyAlignment="1">
      <alignment horizontal="center" vertical="top" wrapText="1"/>
    </xf>
    <xf numFmtId="0" fontId="3" fillId="3" borderId="7" xfId="0" applyNumberFormat="1" applyFont="1" applyFill="1" applyBorder="1" applyAlignment="1">
      <alignment horizontal="center" vertical="top" wrapText="1"/>
    </xf>
    <xf numFmtId="0" fontId="7" fillId="5" borderId="7" xfId="0" applyNumberFormat="1" applyFont="1" applyFill="1" applyBorder="1" applyAlignment="1">
      <alignment horizontal="center" vertical="top" wrapText="1"/>
    </xf>
    <xf numFmtId="0" fontId="7" fillId="2" borderId="18" xfId="0" applyNumberFormat="1" applyFont="1" applyFill="1" applyBorder="1" applyAlignment="1">
      <alignment horizontal="center" vertical="top" wrapText="1"/>
    </xf>
    <xf numFmtId="0" fontId="7" fillId="2" borderId="7" xfId="0" applyNumberFormat="1" applyFont="1" applyFill="1" applyBorder="1" applyAlignment="1">
      <alignment horizontal="center" vertical="center"/>
    </xf>
    <xf numFmtId="0" fontId="7" fillId="3" borderId="25" xfId="0" applyNumberFormat="1" applyFont="1" applyFill="1" applyBorder="1" applyAlignment="1">
      <alignment horizontal="center" vertical="top" wrapText="1"/>
    </xf>
    <xf numFmtId="0" fontId="7" fillId="0" borderId="0" xfId="0" applyNumberFormat="1" applyFont="1" applyAlignment="1">
      <alignment horizontal="center" vertical="top" wrapText="1"/>
    </xf>
    <xf numFmtId="0" fontId="15" fillId="2" borderId="7" xfId="0" applyNumberFormat="1" applyFont="1" applyFill="1" applyBorder="1" applyAlignment="1">
      <alignment horizontal="center"/>
    </xf>
    <xf numFmtId="0" fontId="15" fillId="2" borderId="7"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wrapText="1"/>
    </xf>
    <xf numFmtId="0" fontId="14" fillId="0" borderId="0" xfId="0" applyFont="1" applyAlignment="1">
      <alignment horizontal="center" vertical="top" wrapText="1"/>
    </xf>
    <xf numFmtId="4" fontId="4" fillId="2" borderId="7"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5" xfId="0"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165" fontId="4" fillId="2" borderId="7" xfId="0" applyNumberFormat="1" applyFont="1" applyFill="1" applyBorder="1" applyAlignment="1">
      <alignment horizontal="center" vertical="top" wrapText="1"/>
    </xf>
    <xf numFmtId="165" fontId="4" fillId="2" borderId="12" xfId="0" applyNumberFormat="1"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4" xfId="0" applyFont="1" applyFill="1" applyBorder="1" applyAlignment="1">
      <alignment horizontal="center" vertical="top" wrapText="1"/>
    </xf>
    <xf numFmtId="49" fontId="4" fillId="2" borderId="8" xfId="0" applyNumberFormat="1" applyFont="1" applyFill="1" applyBorder="1" applyAlignment="1">
      <alignment horizontal="center" vertical="top" wrapText="1"/>
    </xf>
    <xf numFmtId="49" fontId="4" fillId="2" borderId="2" xfId="1"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49" fontId="4" fillId="2" borderId="2"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12" xfId="0" applyNumberFormat="1" applyFont="1" applyFill="1" applyBorder="1" applyAlignment="1">
      <alignment horizontal="left" vertical="top" wrapText="1"/>
    </xf>
    <xf numFmtId="49" fontId="4" fillId="2" borderId="1" xfId="0" applyNumberFormat="1" applyFont="1" applyFill="1" applyBorder="1" applyAlignment="1">
      <alignment horizontal="center" vertical="top" wrapText="1"/>
    </xf>
    <xf numFmtId="49" fontId="4" fillId="2" borderId="6" xfId="0" applyNumberFormat="1" applyFont="1" applyFill="1" applyBorder="1" applyAlignment="1">
      <alignment horizontal="center" vertical="top" wrapText="1"/>
    </xf>
    <xf numFmtId="49" fontId="4" fillId="2" borderId="1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26" xfId="0" applyNumberFormat="1" applyFont="1" applyFill="1" applyBorder="1" applyAlignment="1">
      <alignment horizontal="center" vertical="top" wrapText="1"/>
    </xf>
    <xf numFmtId="43" fontId="3" fillId="5" borderId="31" xfId="0" applyNumberFormat="1" applyFont="1" applyFill="1" applyBorder="1" applyAlignment="1">
      <alignment horizontal="center" vertical="center" wrapText="1"/>
    </xf>
    <xf numFmtId="0" fontId="18" fillId="5" borderId="32" xfId="0" applyFont="1" applyFill="1" applyBorder="1" applyAlignment="1">
      <alignment horizontal="left" vertical="top" wrapText="1"/>
    </xf>
    <xf numFmtId="0" fontId="3" fillId="5" borderId="31" xfId="0" applyNumberFormat="1" applyFont="1" applyFill="1" applyBorder="1" applyAlignment="1">
      <alignment horizontal="center" vertical="center" wrapText="1"/>
    </xf>
    <xf numFmtId="171" fontId="3" fillId="5" borderId="31" xfId="0" applyNumberFormat="1" applyFont="1" applyFill="1" applyBorder="1" applyAlignment="1">
      <alignment horizontal="center" vertical="center" wrapText="1"/>
    </xf>
    <xf numFmtId="43" fontId="3" fillId="5" borderId="28" xfId="0" applyNumberFormat="1" applyFont="1" applyFill="1" applyBorder="1" applyAlignment="1">
      <alignment horizontal="center" vertical="center" wrapText="1"/>
    </xf>
    <xf numFmtId="43" fontId="0" fillId="5" borderId="28" xfId="0" applyNumberFormat="1" applyFont="1" applyFill="1" applyBorder="1" applyAlignment="1">
      <alignment horizontal="center" vertical="center" wrapText="1"/>
    </xf>
    <xf numFmtId="43" fontId="0" fillId="5" borderId="0" xfId="0" applyNumberFormat="1" applyFont="1" applyFill="1" applyAlignment="1">
      <alignment horizontal="center" vertical="center" wrapText="1"/>
    </xf>
    <xf numFmtId="43" fontId="3" fillId="2" borderId="37" xfId="0" applyNumberFormat="1" applyFont="1" applyFill="1" applyBorder="1" applyAlignment="1">
      <alignment horizontal="center" vertical="center" wrapText="1"/>
    </xf>
    <xf numFmtId="43" fontId="3" fillId="2" borderId="36" xfId="0" applyNumberFormat="1" applyFont="1" applyFill="1" applyBorder="1" applyAlignment="1">
      <alignment horizontal="center" vertical="center" wrapText="1"/>
    </xf>
    <xf numFmtId="43" fontId="3" fillId="2" borderId="35" xfId="0" applyNumberFormat="1" applyFont="1" applyFill="1" applyBorder="1" applyAlignment="1">
      <alignment horizontal="center" vertical="center" wrapText="1"/>
    </xf>
    <xf numFmtId="0" fontId="18" fillId="2" borderId="35" xfId="0" applyFont="1" applyFill="1" applyBorder="1" applyAlignment="1">
      <alignment horizontal="left" vertical="top" wrapText="1"/>
    </xf>
    <xf numFmtId="0" fontId="3" fillId="2" borderId="35" xfId="0" applyNumberFormat="1" applyFont="1" applyFill="1" applyBorder="1" applyAlignment="1">
      <alignment horizontal="center" vertical="center" wrapText="1"/>
    </xf>
    <xf numFmtId="171" fontId="3" fillId="2" borderId="35" xfId="0" applyNumberFormat="1" applyFont="1" applyFill="1" applyBorder="1" applyAlignment="1">
      <alignment horizontal="center" vertical="center" wrapText="1"/>
    </xf>
    <xf numFmtId="43" fontId="0" fillId="2" borderId="35" xfId="0" applyNumberFormat="1" applyFont="1" applyFill="1" applyBorder="1" applyAlignment="1">
      <alignment horizontal="center" vertical="center" wrapText="1"/>
    </xf>
    <xf numFmtId="0" fontId="3" fillId="0" borderId="0" xfId="3" applyNumberFormat="1" applyFont="1" applyFill="1" applyAlignment="1">
      <alignment horizontal="center" vertical="top"/>
    </xf>
    <xf numFmtId="0" fontId="3" fillId="2" borderId="31" xfId="0" applyNumberFormat="1" applyFont="1" applyFill="1" applyBorder="1" applyAlignment="1">
      <alignment horizontal="center" vertical="top" wrapText="1"/>
    </xf>
    <xf numFmtId="0" fontId="3" fillId="2" borderId="7" xfId="10" applyNumberFormat="1" applyFont="1" applyFill="1" applyBorder="1" applyAlignment="1">
      <alignment horizontal="center" vertical="top" wrapText="1"/>
    </xf>
    <xf numFmtId="0" fontId="17" fillId="2" borderId="7" xfId="0" applyNumberFormat="1" applyFont="1" applyFill="1" applyBorder="1" applyAlignment="1">
      <alignment horizontal="center" vertical="center" wrapText="1"/>
    </xf>
    <xf numFmtId="0" fontId="7" fillId="2" borderId="18" xfId="2" applyNumberFormat="1" applyFont="1" applyFill="1" applyBorder="1" applyAlignment="1">
      <alignment horizontal="center" vertical="top" wrapText="1"/>
    </xf>
    <xf numFmtId="0" fontId="3" fillId="2" borderId="7" xfId="2" applyNumberFormat="1" applyFont="1" applyFill="1" applyBorder="1" applyAlignment="1">
      <alignment horizontal="center" vertical="center" wrapText="1"/>
    </xf>
    <xf numFmtId="0" fontId="3" fillId="2" borderId="17" xfId="2" applyNumberFormat="1" applyFont="1" applyFill="1" applyBorder="1" applyAlignment="1">
      <alignment horizontal="center" vertical="center" wrapText="1"/>
    </xf>
    <xf numFmtId="0" fontId="3" fillId="2" borderId="28" xfId="2" applyNumberFormat="1" applyFont="1" applyFill="1" applyBorder="1" applyAlignment="1">
      <alignment horizontal="center" vertical="center" wrapText="1"/>
    </xf>
    <xf numFmtId="43" fontId="3" fillId="2" borderId="35" xfId="0" applyNumberFormat="1" applyFont="1" applyFill="1" applyBorder="1" applyAlignment="1">
      <alignment horizontal="fill" vertical="center" wrapText="1"/>
    </xf>
    <xf numFmtId="43" fontId="3" fillId="2" borderId="36" xfId="0" applyNumberFormat="1" applyFont="1" applyFill="1" applyBorder="1" applyAlignment="1">
      <alignment horizontal="fill" vertical="top" wrapText="1"/>
    </xf>
  </cellXfs>
  <cellStyles count="14">
    <cellStyle name="SAS FM Row header 2 2" xfId="8"/>
    <cellStyle name="Гиперссылка 2" xfId="12"/>
    <cellStyle name="Обычный" xfId="0" builtinId="0"/>
    <cellStyle name="Обычный 10 2 2" xfId="5"/>
    <cellStyle name="Обычный 14" xfId="3"/>
    <cellStyle name="Обычный 2" xfId="4"/>
    <cellStyle name="Обычный 2 2" xfId="2"/>
    <cellStyle name="Обычный 3" xfId="9"/>
    <cellStyle name="Обычный 5" xfId="10"/>
    <cellStyle name="Обычный_Лист1" xfId="7"/>
    <cellStyle name="Обычный_ПП-2008-ЭМГ-23.06.07 обнов 2" xfId="13"/>
    <cellStyle name="Стиль 1" xfId="11"/>
    <cellStyle name="Финансовый" xfId="1" builtinId="3"/>
    <cellStyle name="Финансовый 10" xfId="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TargetMode="External"/><Relationship Id="rId2" Type="http://schemas.openxmlformats.org/officeDocument/2006/relationships/hyperlink" Target="https://enstru.kz/code_new.jsp?&amp;t=%D0%A3%D1%81%D0%BB%D1%83%D0%B3%D0%B8%20%D0%BF%D0%BE&amp;s=common&amp;st=service&amp;p=10&amp;n=0&amp;S=331212%2E400&amp;N=%D0%A3%D1%81%D0%BB%D1%83%D0%B3%D0%B8%20%D0%BF%D0%BE%20%D1%82%D0%B5%D1%85%D0%BD%D0%B8%D1%87%D0%B5%D1%81%D0%BA%D0%BE%D0%BC%D1%83%20%D0%BE%D0%B1%D1%81%D0%BB%D1%83%D0%B6%D0%B8%D0%B2%D0%B0%D0%BD%D0%B8%D1%8E%20%D0%BD%D0%B0%D1%81%D0%BE%D1%81%D0%BD%D0%BE%D0%B3%D0%BE%20%D0%BE%D0%B1%D0%BE%D1%80%D1%83%D0%B4%D0%BE%D0%B2%D0%B0%D0%BD%D0%B8%D1%8F&amp;fc=1&amp;fg=0&amp;new=331212.400.000002" TargetMode="External"/><Relationship Id="rId1" Type="http://schemas.openxmlformats.org/officeDocument/2006/relationships/hyperlink" Target="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60"/>
  <sheetViews>
    <sheetView tabSelected="1" topLeftCell="AW115" zoomScale="85" zoomScaleNormal="85" workbookViewId="0">
      <selection activeCell="AY158" sqref="AY158"/>
    </sheetView>
  </sheetViews>
  <sheetFormatPr defaultRowHeight="24.95" customHeight="1" x14ac:dyDescent="0.25"/>
  <cols>
    <col min="1" max="1" width="11.5703125" style="26" customWidth="1"/>
    <col min="2" max="3" width="12.140625" style="26" customWidth="1"/>
    <col min="4" max="4" width="14.85546875" style="26" customWidth="1"/>
    <col min="5" max="5" width="15.28515625" style="26" customWidth="1"/>
    <col min="6" max="6" width="10" style="26" customWidth="1"/>
    <col min="7" max="7" width="18.42578125" style="41" customWidth="1"/>
    <col min="8" max="8" width="38.7109375" style="41" customWidth="1"/>
    <col min="9" max="9" width="16.140625" style="41" customWidth="1"/>
    <col min="10" max="12" width="9.140625" style="26" customWidth="1"/>
    <col min="13" max="13" width="9.28515625" style="335" customWidth="1"/>
    <col min="14" max="14" width="11.42578125" style="26" customWidth="1"/>
    <col min="15" max="15" width="33" style="26" customWidth="1"/>
    <col min="16" max="17" width="9.140625" style="26" customWidth="1"/>
    <col min="18" max="18" width="11" style="335" customWidth="1"/>
    <col min="19" max="23" width="9.140625" style="26" customWidth="1"/>
    <col min="24" max="26" width="9.28515625" style="26" customWidth="1"/>
    <col min="27" max="28" width="9.140625" style="26" customWidth="1"/>
    <col min="29" max="29" width="18.42578125" style="26" customWidth="1"/>
    <col min="30" max="30" width="16.140625" style="26" customWidth="1"/>
    <col min="31" max="31" width="21.28515625" style="32" customWidth="1"/>
    <col min="32" max="32" width="18.85546875" style="32" customWidth="1"/>
    <col min="33" max="33" width="16.5703125" style="32" customWidth="1"/>
    <col min="34" max="34" width="16.140625" style="32" customWidth="1"/>
    <col min="35" max="35" width="18.85546875" style="32" customWidth="1"/>
    <col min="36" max="36" width="21.42578125" style="32" customWidth="1"/>
    <col min="37" max="37" width="16.42578125" style="26" customWidth="1"/>
    <col min="38" max="38" width="15.5703125" style="26" customWidth="1"/>
    <col min="39" max="39" width="19.7109375" style="32" customWidth="1"/>
    <col min="40" max="40" width="22.5703125" style="32" customWidth="1"/>
    <col min="41" max="41" width="15" style="32" customWidth="1"/>
    <col min="42" max="42" width="16.42578125" style="32" customWidth="1"/>
    <col min="43" max="43" width="20" style="32" customWidth="1"/>
    <col min="44" max="44" width="22.5703125" style="32" customWidth="1"/>
    <col min="45" max="45" width="20.42578125" style="32" customWidth="1"/>
    <col min="46" max="46" width="9.140625" style="32" customWidth="1"/>
    <col min="47" max="47" width="23" style="32" customWidth="1"/>
    <col min="48" max="48" width="18.7109375" style="32" customWidth="1"/>
    <col min="49" max="49" width="14.28515625" style="32" customWidth="1"/>
    <col min="50" max="51" width="22" style="32" bestFit="1" customWidth="1"/>
    <col min="52" max="52" width="13.5703125" style="26" customWidth="1"/>
    <col min="53" max="53" width="9.140625" style="26" customWidth="1"/>
    <col min="54" max="54" width="80" style="26" customWidth="1"/>
    <col min="55" max="55" width="61" style="26" customWidth="1"/>
    <col min="56" max="63" width="9.140625" style="26" customWidth="1"/>
    <col min="64" max="64" width="18.28515625" style="12" customWidth="1"/>
    <col min="65" max="65" width="17.5703125" style="12" customWidth="1"/>
    <col min="66" max="16384" width="9.140625" style="25"/>
  </cols>
  <sheetData>
    <row r="1" spans="1:249" ht="24.95" customHeight="1" x14ac:dyDescent="0.25">
      <c r="A1" s="340" t="s">
        <v>477</v>
      </c>
      <c r="B1" s="340"/>
      <c r="C1" s="340"/>
      <c r="D1" s="340"/>
      <c r="E1" s="340"/>
      <c r="F1" s="340"/>
      <c r="G1" s="340"/>
      <c r="H1" s="340"/>
      <c r="I1" s="340"/>
      <c r="J1" s="340"/>
      <c r="K1" s="340"/>
      <c r="L1" s="340"/>
      <c r="M1" s="340"/>
      <c r="N1" s="340"/>
      <c r="O1" s="340"/>
    </row>
    <row r="2" spans="1:249" ht="24.95" customHeight="1" x14ac:dyDescent="0.25">
      <c r="A2" s="1"/>
      <c r="B2" s="1"/>
      <c r="C2" s="1"/>
      <c r="D2" s="1"/>
      <c r="E2" s="1"/>
      <c r="F2" s="2"/>
      <c r="G2" s="37"/>
      <c r="H2" s="37"/>
      <c r="I2" s="37"/>
      <c r="J2" s="3"/>
      <c r="K2" s="4"/>
      <c r="L2" s="3"/>
      <c r="M2" s="327"/>
      <c r="N2" s="5"/>
      <c r="O2" s="36" t="s">
        <v>480</v>
      </c>
      <c r="P2" s="33"/>
      <c r="Q2" s="33"/>
      <c r="R2" s="388"/>
      <c r="S2" s="33"/>
      <c r="T2" s="33"/>
      <c r="U2" s="33"/>
      <c r="V2" s="33"/>
      <c r="W2" s="33"/>
      <c r="X2" s="33"/>
      <c r="Y2" s="33"/>
      <c r="Z2" s="34"/>
      <c r="AA2" s="34"/>
      <c r="AB2" s="35"/>
      <c r="AC2" s="5"/>
      <c r="AD2" s="7"/>
      <c r="AE2" s="8"/>
      <c r="AF2" s="8"/>
      <c r="AG2" s="8"/>
      <c r="AH2" s="8"/>
      <c r="AI2" s="8"/>
      <c r="AJ2" s="8"/>
      <c r="AK2" s="7"/>
      <c r="AL2" s="7"/>
      <c r="AM2" s="8"/>
      <c r="AN2" s="8"/>
      <c r="AO2" s="8"/>
      <c r="AP2" s="8"/>
      <c r="AQ2" s="8"/>
      <c r="AR2" s="8"/>
      <c r="AS2" s="8"/>
      <c r="AT2" s="8"/>
      <c r="AU2" s="8"/>
      <c r="AV2" s="8"/>
      <c r="AW2" s="8"/>
      <c r="AX2" s="9"/>
      <c r="AY2" s="8"/>
      <c r="AZ2" s="6"/>
      <c r="BA2" s="10"/>
      <c r="BB2" s="1"/>
      <c r="BC2" s="3"/>
      <c r="BD2" s="1"/>
      <c r="BE2" s="1"/>
      <c r="BF2" s="1"/>
      <c r="BG2" s="1"/>
      <c r="BH2" s="1"/>
      <c r="BI2" s="1"/>
      <c r="BJ2" s="1"/>
      <c r="BK2" s="11"/>
    </row>
    <row r="3" spans="1:249" ht="24.95" customHeight="1" x14ac:dyDescent="0.25">
      <c r="A3" s="1"/>
      <c r="B3" s="1"/>
      <c r="C3" s="1"/>
      <c r="D3" s="1"/>
      <c r="E3" s="1"/>
      <c r="F3" s="2"/>
      <c r="G3" s="37"/>
      <c r="H3" s="37"/>
      <c r="I3" s="37"/>
      <c r="J3" s="3"/>
      <c r="K3" s="4"/>
      <c r="L3" s="3"/>
      <c r="M3" s="327"/>
      <c r="N3" s="5"/>
      <c r="O3" s="36" t="s">
        <v>588</v>
      </c>
      <c r="P3" s="33"/>
      <c r="Q3" s="33"/>
      <c r="R3" s="388"/>
      <c r="S3" s="33"/>
      <c r="T3" s="33"/>
      <c r="U3" s="33"/>
      <c r="V3" s="33"/>
      <c r="W3" s="33"/>
      <c r="X3" s="33"/>
      <c r="Y3" s="33"/>
      <c r="Z3" s="34"/>
      <c r="AA3" s="34"/>
      <c r="AB3" s="35"/>
      <c r="AC3" s="5"/>
      <c r="AD3" s="7"/>
      <c r="AE3" s="8"/>
      <c r="AF3" s="8"/>
      <c r="AG3" s="8"/>
      <c r="AH3" s="8"/>
      <c r="AI3" s="8"/>
      <c r="AJ3" s="8"/>
      <c r="AK3" s="7"/>
      <c r="AL3" s="7"/>
      <c r="AM3" s="8"/>
      <c r="AN3" s="8"/>
      <c r="AO3" s="8"/>
      <c r="AP3" s="8"/>
      <c r="AQ3" s="8"/>
      <c r="AR3" s="8"/>
      <c r="AS3" s="8"/>
      <c r="AT3" s="8"/>
      <c r="AU3" s="8"/>
      <c r="AV3" s="8"/>
      <c r="AW3" s="8"/>
      <c r="AX3" s="9"/>
      <c r="AY3" s="8"/>
      <c r="AZ3" s="6"/>
      <c r="BA3" s="10"/>
      <c r="BB3" s="1"/>
      <c r="BC3" s="3"/>
      <c r="BD3" s="1"/>
      <c r="BE3" s="1"/>
      <c r="BF3" s="1"/>
      <c r="BG3" s="1"/>
      <c r="BH3" s="1"/>
      <c r="BI3" s="1"/>
      <c r="BJ3" s="1"/>
      <c r="BK3" s="11"/>
    </row>
    <row r="4" spans="1:249" ht="24.95" customHeight="1" x14ac:dyDescent="0.25">
      <c r="A4" s="1"/>
      <c r="B4" s="1"/>
      <c r="C4" s="1"/>
      <c r="D4" s="1"/>
      <c r="E4" s="1"/>
      <c r="F4" s="2"/>
      <c r="G4" s="37"/>
      <c r="H4" s="37"/>
      <c r="I4" s="37"/>
      <c r="J4" s="3"/>
      <c r="K4" s="4"/>
      <c r="L4" s="3"/>
      <c r="M4" s="327"/>
      <c r="N4" s="5"/>
      <c r="O4" s="36" t="s">
        <v>593</v>
      </c>
      <c r="P4" s="33"/>
      <c r="Q4" s="33"/>
      <c r="R4" s="388"/>
      <c r="S4" s="33"/>
      <c r="T4" s="33"/>
      <c r="U4" s="33"/>
      <c r="V4" s="33"/>
      <c r="W4" s="33"/>
      <c r="X4" s="33"/>
      <c r="Y4" s="33"/>
      <c r="Z4" s="34"/>
      <c r="AA4" s="34"/>
      <c r="AB4" s="35"/>
      <c r="AC4" s="5"/>
      <c r="AD4" s="7"/>
      <c r="AE4" s="8"/>
      <c r="AF4" s="8"/>
      <c r="AG4" s="8"/>
      <c r="AH4" s="8"/>
      <c r="AI4" s="8"/>
      <c r="AJ4" s="8"/>
      <c r="AK4" s="7"/>
      <c r="AL4" s="7"/>
      <c r="AM4" s="8"/>
      <c r="AN4" s="8"/>
      <c r="AO4" s="8"/>
      <c r="AP4" s="8"/>
      <c r="AQ4" s="8"/>
      <c r="AR4" s="8"/>
      <c r="AS4" s="8"/>
      <c r="AT4" s="8"/>
      <c r="AU4" s="8"/>
      <c r="AV4" s="8"/>
      <c r="AW4" s="8"/>
      <c r="AX4" s="9"/>
      <c r="AY4" s="8"/>
      <c r="AZ4" s="6"/>
      <c r="BA4" s="10"/>
      <c r="BB4" s="1"/>
      <c r="BC4" s="3"/>
      <c r="BD4" s="1"/>
      <c r="BE4" s="1"/>
      <c r="BF4" s="1"/>
      <c r="BG4" s="1"/>
      <c r="BH4" s="1"/>
      <c r="BI4" s="1"/>
      <c r="BJ4" s="1"/>
      <c r="BK4" s="11"/>
    </row>
    <row r="5" spans="1:249" ht="24.95" customHeight="1" thickBot="1" x14ac:dyDescent="0.3">
      <c r="A5" s="1"/>
      <c r="B5" s="1"/>
      <c r="C5" s="1"/>
      <c r="D5" s="1"/>
      <c r="E5" s="1"/>
      <c r="F5" s="2"/>
      <c r="G5" s="37"/>
      <c r="H5" s="37"/>
      <c r="I5" s="37"/>
      <c r="J5" s="3"/>
      <c r="K5" s="4"/>
      <c r="L5" s="3"/>
      <c r="M5" s="327"/>
      <c r="N5" s="5"/>
      <c r="O5" s="36"/>
      <c r="P5" s="33"/>
      <c r="Q5" s="33"/>
      <c r="R5" s="388"/>
      <c r="S5" s="33"/>
      <c r="T5" s="33"/>
      <c r="U5" s="33"/>
      <c r="V5" s="33"/>
      <c r="W5" s="33"/>
      <c r="X5" s="33"/>
      <c r="Y5" s="33"/>
      <c r="Z5" s="34"/>
      <c r="AA5" s="34"/>
      <c r="AB5" s="35"/>
      <c r="AC5" s="5"/>
      <c r="AD5" s="7"/>
      <c r="AE5" s="8"/>
      <c r="AF5" s="8"/>
      <c r="AG5" s="8"/>
      <c r="AH5" s="8"/>
      <c r="AI5" s="8"/>
      <c r="AJ5" s="8"/>
      <c r="AK5" s="7"/>
      <c r="AL5" s="7"/>
      <c r="AM5" s="8"/>
      <c r="AN5" s="8"/>
      <c r="AO5" s="8"/>
      <c r="AP5" s="8"/>
      <c r="AQ5" s="8"/>
      <c r="AR5" s="8"/>
      <c r="AS5" s="8"/>
      <c r="AT5" s="8"/>
      <c r="AU5" s="8"/>
      <c r="AV5" s="8"/>
      <c r="AW5" s="8"/>
      <c r="AX5" s="9"/>
      <c r="AY5" s="8"/>
      <c r="AZ5" s="6"/>
      <c r="BA5" s="10"/>
      <c r="BB5" s="1"/>
      <c r="BC5" s="3"/>
      <c r="BD5" s="1"/>
      <c r="BE5" s="1"/>
      <c r="BF5" s="1"/>
      <c r="BG5" s="1"/>
      <c r="BH5" s="1"/>
      <c r="BI5" s="1"/>
      <c r="BJ5" s="1"/>
      <c r="BK5" s="11"/>
    </row>
    <row r="6" spans="1:249" ht="24.95" customHeight="1" x14ac:dyDescent="0.25">
      <c r="A6" s="365" t="s">
        <v>0</v>
      </c>
      <c r="B6" s="368" t="s">
        <v>1</v>
      </c>
      <c r="C6" s="371" t="s">
        <v>478</v>
      </c>
      <c r="D6" s="351" t="s">
        <v>2</v>
      </c>
      <c r="E6" s="351" t="s">
        <v>3</v>
      </c>
      <c r="F6" s="351" t="s">
        <v>4</v>
      </c>
      <c r="G6" s="362" t="s">
        <v>5</v>
      </c>
      <c r="H6" s="362" t="s">
        <v>6</v>
      </c>
      <c r="I6" s="362" t="s">
        <v>7</v>
      </c>
      <c r="J6" s="351" t="s">
        <v>8</v>
      </c>
      <c r="K6" s="351" t="s">
        <v>9</v>
      </c>
      <c r="L6" s="351" t="s">
        <v>10</v>
      </c>
      <c r="M6" s="359" t="s">
        <v>11</v>
      </c>
      <c r="N6" s="351" t="s">
        <v>12</v>
      </c>
      <c r="O6" s="351" t="s">
        <v>13</v>
      </c>
      <c r="P6" s="351" t="s">
        <v>14</v>
      </c>
      <c r="Q6" s="351" t="s">
        <v>15</v>
      </c>
      <c r="R6" s="359" t="s">
        <v>16</v>
      </c>
      <c r="S6" s="351" t="s">
        <v>17</v>
      </c>
      <c r="T6" s="351" t="s">
        <v>18</v>
      </c>
      <c r="U6" s="351" t="s">
        <v>19</v>
      </c>
      <c r="V6" s="351"/>
      <c r="W6" s="351"/>
      <c r="X6" s="351" t="s">
        <v>20</v>
      </c>
      <c r="Y6" s="351"/>
      <c r="Z6" s="351"/>
      <c r="AA6" s="351" t="s">
        <v>21</v>
      </c>
      <c r="AB6" s="351" t="s">
        <v>22</v>
      </c>
      <c r="AC6" s="351" t="s">
        <v>23</v>
      </c>
      <c r="AD6" s="351"/>
      <c r="AE6" s="351"/>
      <c r="AF6" s="351"/>
      <c r="AG6" s="349" t="s">
        <v>24</v>
      </c>
      <c r="AH6" s="349"/>
      <c r="AI6" s="349"/>
      <c r="AJ6" s="349"/>
      <c r="AK6" s="358" t="s">
        <v>25</v>
      </c>
      <c r="AL6" s="358"/>
      <c r="AM6" s="358"/>
      <c r="AN6" s="358"/>
      <c r="AO6" s="349" t="s">
        <v>26</v>
      </c>
      <c r="AP6" s="349"/>
      <c r="AQ6" s="349"/>
      <c r="AR6" s="349"/>
      <c r="AS6" s="349" t="s">
        <v>27</v>
      </c>
      <c r="AT6" s="349"/>
      <c r="AU6" s="349"/>
      <c r="AV6" s="349"/>
      <c r="AW6" s="350" t="s">
        <v>28</v>
      </c>
      <c r="AX6" s="350"/>
      <c r="AY6" s="350"/>
      <c r="AZ6" s="351" t="s">
        <v>29</v>
      </c>
      <c r="BA6" s="351" t="s">
        <v>30</v>
      </c>
      <c r="BB6" s="351"/>
      <c r="BC6" s="351" t="s">
        <v>31</v>
      </c>
      <c r="BD6" s="351"/>
      <c r="BE6" s="351"/>
      <c r="BF6" s="351"/>
      <c r="BG6" s="351"/>
      <c r="BH6" s="351"/>
      <c r="BI6" s="351"/>
      <c r="BJ6" s="351"/>
      <c r="BK6" s="353"/>
      <c r="BL6" s="354"/>
      <c r="BM6" s="343"/>
    </row>
    <row r="7" spans="1:249" ht="24.95" customHeight="1" x14ac:dyDescent="0.25">
      <c r="A7" s="366"/>
      <c r="B7" s="369"/>
      <c r="C7" s="372"/>
      <c r="D7" s="346"/>
      <c r="E7" s="346"/>
      <c r="F7" s="346"/>
      <c r="G7" s="363"/>
      <c r="H7" s="363"/>
      <c r="I7" s="363"/>
      <c r="J7" s="346"/>
      <c r="K7" s="346"/>
      <c r="L7" s="346"/>
      <c r="M7" s="360"/>
      <c r="N7" s="346"/>
      <c r="O7" s="346"/>
      <c r="P7" s="346"/>
      <c r="Q7" s="346"/>
      <c r="R7" s="360"/>
      <c r="S7" s="346"/>
      <c r="T7" s="346"/>
      <c r="U7" s="13" t="s">
        <v>33</v>
      </c>
      <c r="V7" s="346" t="s">
        <v>34</v>
      </c>
      <c r="W7" s="346"/>
      <c r="X7" s="346"/>
      <c r="Y7" s="346"/>
      <c r="Z7" s="346"/>
      <c r="AA7" s="346"/>
      <c r="AB7" s="346"/>
      <c r="AC7" s="347" t="s">
        <v>35</v>
      </c>
      <c r="AD7" s="347" t="s">
        <v>36</v>
      </c>
      <c r="AE7" s="341" t="s">
        <v>37</v>
      </c>
      <c r="AF7" s="341" t="s">
        <v>38</v>
      </c>
      <c r="AG7" s="341" t="s">
        <v>35</v>
      </c>
      <c r="AH7" s="341" t="s">
        <v>36</v>
      </c>
      <c r="AI7" s="341" t="s">
        <v>37</v>
      </c>
      <c r="AJ7" s="341" t="s">
        <v>38</v>
      </c>
      <c r="AK7" s="347" t="s">
        <v>35</v>
      </c>
      <c r="AL7" s="347" t="s">
        <v>36</v>
      </c>
      <c r="AM7" s="341" t="s">
        <v>37</v>
      </c>
      <c r="AN7" s="341" t="s">
        <v>38</v>
      </c>
      <c r="AO7" s="341" t="s">
        <v>35</v>
      </c>
      <c r="AP7" s="341" t="s">
        <v>36</v>
      </c>
      <c r="AQ7" s="341" t="s">
        <v>37</v>
      </c>
      <c r="AR7" s="341" t="s">
        <v>38</v>
      </c>
      <c r="AS7" s="341" t="s">
        <v>35</v>
      </c>
      <c r="AT7" s="341" t="s">
        <v>36</v>
      </c>
      <c r="AU7" s="341" t="s">
        <v>37</v>
      </c>
      <c r="AV7" s="341" t="s">
        <v>38</v>
      </c>
      <c r="AW7" s="341" t="s">
        <v>35</v>
      </c>
      <c r="AX7" s="341" t="s">
        <v>37</v>
      </c>
      <c r="AY7" s="341" t="s">
        <v>38</v>
      </c>
      <c r="AZ7" s="346"/>
      <c r="BA7" s="346" t="s">
        <v>39</v>
      </c>
      <c r="BB7" s="346" t="s">
        <v>32</v>
      </c>
      <c r="BC7" s="346" t="s">
        <v>40</v>
      </c>
      <c r="BD7" s="346"/>
      <c r="BE7" s="346"/>
      <c r="BF7" s="346" t="s">
        <v>41</v>
      </c>
      <c r="BG7" s="346"/>
      <c r="BH7" s="346"/>
      <c r="BI7" s="346" t="s">
        <v>42</v>
      </c>
      <c r="BJ7" s="346"/>
      <c r="BK7" s="357"/>
      <c r="BL7" s="355"/>
      <c r="BM7" s="344"/>
    </row>
    <row r="8" spans="1:249" ht="24.95" customHeight="1" thickBot="1" x14ac:dyDescent="0.3">
      <c r="A8" s="367"/>
      <c r="B8" s="370"/>
      <c r="C8" s="373"/>
      <c r="D8" s="352"/>
      <c r="E8" s="352"/>
      <c r="F8" s="352"/>
      <c r="G8" s="364"/>
      <c r="H8" s="364"/>
      <c r="I8" s="364"/>
      <c r="J8" s="352"/>
      <c r="K8" s="352"/>
      <c r="L8" s="352"/>
      <c r="M8" s="361"/>
      <c r="N8" s="352"/>
      <c r="O8" s="352"/>
      <c r="P8" s="352"/>
      <c r="Q8" s="352"/>
      <c r="R8" s="361"/>
      <c r="S8" s="352"/>
      <c r="T8" s="352"/>
      <c r="U8" s="14" t="s">
        <v>43</v>
      </c>
      <c r="V8" s="14" t="s">
        <v>44</v>
      </c>
      <c r="W8" s="14" t="s">
        <v>43</v>
      </c>
      <c r="X8" s="14" t="s">
        <v>45</v>
      </c>
      <c r="Y8" s="14" t="s">
        <v>46</v>
      </c>
      <c r="Z8" s="14" t="s">
        <v>47</v>
      </c>
      <c r="AA8" s="352"/>
      <c r="AB8" s="352"/>
      <c r="AC8" s="348"/>
      <c r="AD8" s="348"/>
      <c r="AE8" s="342"/>
      <c r="AF8" s="342"/>
      <c r="AG8" s="342"/>
      <c r="AH8" s="342"/>
      <c r="AI8" s="342"/>
      <c r="AJ8" s="342"/>
      <c r="AK8" s="348"/>
      <c r="AL8" s="348"/>
      <c r="AM8" s="342"/>
      <c r="AN8" s="342"/>
      <c r="AO8" s="342"/>
      <c r="AP8" s="342"/>
      <c r="AQ8" s="342"/>
      <c r="AR8" s="342"/>
      <c r="AS8" s="342"/>
      <c r="AT8" s="342"/>
      <c r="AU8" s="342"/>
      <c r="AV8" s="342"/>
      <c r="AW8" s="342"/>
      <c r="AX8" s="342"/>
      <c r="AY8" s="342"/>
      <c r="AZ8" s="352"/>
      <c r="BA8" s="352"/>
      <c r="BB8" s="352"/>
      <c r="BC8" s="14" t="s">
        <v>48</v>
      </c>
      <c r="BD8" s="14" t="s">
        <v>49</v>
      </c>
      <c r="BE8" s="14" t="s">
        <v>50</v>
      </c>
      <c r="BF8" s="14" t="s">
        <v>48</v>
      </c>
      <c r="BG8" s="14" t="s">
        <v>49</v>
      </c>
      <c r="BH8" s="14" t="s">
        <v>50</v>
      </c>
      <c r="BI8" s="14" t="s">
        <v>48</v>
      </c>
      <c r="BJ8" s="14" t="s">
        <v>49</v>
      </c>
      <c r="BK8" s="15" t="s">
        <v>50</v>
      </c>
      <c r="BL8" s="356"/>
      <c r="BM8" s="345"/>
    </row>
    <row r="9" spans="1:249" ht="24.95" customHeight="1" x14ac:dyDescent="0.25">
      <c r="A9" s="16"/>
      <c r="B9" s="17"/>
      <c r="C9" s="17"/>
      <c r="D9" s="17" t="s">
        <v>51</v>
      </c>
      <c r="E9" s="17" t="s">
        <v>52</v>
      </c>
      <c r="F9" s="17" t="s">
        <v>53</v>
      </c>
      <c r="G9" s="38" t="s">
        <v>54</v>
      </c>
      <c r="H9" s="38" t="s">
        <v>55</v>
      </c>
      <c r="I9" s="38" t="s">
        <v>56</v>
      </c>
      <c r="J9" s="17" t="s">
        <v>58</v>
      </c>
      <c r="K9" s="17" t="s">
        <v>59</v>
      </c>
      <c r="L9" s="17" t="s">
        <v>60</v>
      </c>
      <c r="M9" s="328" t="s">
        <v>61</v>
      </c>
      <c r="N9" s="17" t="s">
        <v>62</v>
      </c>
      <c r="O9" s="17" t="s">
        <v>63</v>
      </c>
      <c r="P9" s="17" t="s">
        <v>64</v>
      </c>
      <c r="Q9" s="17" t="s">
        <v>65</v>
      </c>
      <c r="R9" s="328" t="s">
        <v>66</v>
      </c>
      <c r="S9" s="17" t="s">
        <v>67</v>
      </c>
      <c r="T9" s="17" t="s">
        <v>68</v>
      </c>
      <c r="U9" s="17" t="s">
        <v>69</v>
      </c>
      <c r="V9" s="17" t="s">
        <v>70</v>
      </c>
      <c r="W9" s="17" t="s">
        <v>71</v>
      </c>
      <c r="X9" s="17" t="s">
        <v>72</v>
      </c>
      <c r="Y9" s="17" t="s">
        <v>73</v>
      </c>
      <c r="Z9" s="17" t="s">
        <v>74</v>
      </c>
      <c r="AA9" s="17" t="s">
        <v>75</v>
      </c>
      <c r="AB9" s="17" t="s">
        <v>76</v>
      </c>
      <c r="AC9" s="17" t="s">
        <v>77</v>
      </c>
      <c r="AD9" s="17" t="s">
        <v>78</v>
      </c>
      <c r="AE9" s="18" t="s">
        <v>79</v>
      </c>
      <c r="AF9" s="18" t="s">
        <v>80</v>
      </c>
      <c r="AG9" s="18" t="s">
        <v>81</v>
      </c>
      <c r="AH9" s="18" t="s">
        <v>82</v>
      </c>
      <c r="AI9" s="18" t="s">
        <v>83</v>
      </c>
      <c r="AJ9" s="18" t="s">
        <v>84</v>
      </c>
      <c r="AK9" s="17" t="s">
        <v>85</v>
      </c>
      <c r="AL9" s="17" t="s">
        <v>86</v>
      </c>
      <c r="AM9" s="18" t="s">
        <v>87</v>
      </c>
      <c r="AN9" s="18" t="s">
        <v>88</v>
      </c>
      <c r="AO9" s="18" t="s">
        <v>89</v>
      </c>
      <c r="AP9" s="18" t="s">
        <v>90</v>
      </c>
      <c r="AQ9" s="18" t="s">
        <v>91</v>
      </c>
      <c r="AR9" s="18" t="s">
        <v>92</v>
      </c>
      <c r="AS9" s="18" t="s">
        <v>93</v>
      </c>
      <c r="AT9" s="18" t="s">
        <v>94</v>
      </c>
      <c r="AU9" s="18" t="s">
        <v>95</v>
      </c>
      <c r="AV9" s="18" t="s">
        <v>96</v>
      </c>
      <c r="AW9" s="18" t="s">
        <v>97</v>
      </c>
      <c r="AX9" s="18" t="s">
        <v>98</v>
      </c>
      <c r="AY9" s="18" t="s">
        <v>99</v>
      </c>
      <c r="AZ9" s="17" t="s">
        <v>100</v>
      </c>
      <c r="BA9" s="17" t="s">
        <v>101</v>
      </c>
      <c r="BB9" s="17" t="s">
        <v>57</v>
      </c>
      <c r="BC9" s="17" t="s">
        <v>102</v>
      </c>
      <c r="BD9" s="17" t="s">
        <v>103</v>
      </c>
      <c r="BE9" s="17" t="s">
        <v>104</v>
      </c>
      <c r="BF9" s="17" t="s">
        <v>105</v>
      </c>
      <c r="BG9" s="17" t="s">
        <v>106</v>
      </c>
      <c r="BH9" s="17" t="s">
        <v>107</v>
      </c>
      <c r="BI9" s="17" t="s">
        <v>108</v>
      </c>
      <c r="BJ9" s="17" t="s">
        <v>109</v>
      </c>
      <c r="BK9" s="17" t="s">
        <v>110</v>
      </c>
      <c r="BL9" s="19"/>
      <c r="BM9" s="19"/>
    </row>
    <row r="10" spans="1:249" ht="24.95" customHeight="1" x14ac:dyDescent="0.25">
      <c r="A10" s="20" t="s">
        <v>111</v>
      </c>
      <c r="B10" s="21"/>
      <c r="C10" s="21"/>
      <c r="D10" s="22"/>
      <c r="E10" s="22"/>
      <c r="F10" s="22"/>
      <c r="G10" s="39"/>
      <c r="H10" s="39"/>
      <c r="I10" s="39"/>
      <c r="J10" s="22"/>
      <c r="K10" s="22"/>
      <c r="L10" s="22"/>
      <c r="M10" s="329"/>
      <c r="N10" s="22"/>
      <c r="O10" s="22"/>
      <c r="P10" s="22"/>
      <c r="Q10" s="22"/>
      <c r="R10" s="329"/>
      <c r="S10" s="22"/>
      <c r="T10" s="22"/>
      <c r="U10" s="22"/>
      <c r="V10" s="22"/>
      <c r="W10" s="22"/>
      <c r="X10" s="22"/>
      <c r="Y10" s="22"/>
      <c r="Z10" s="22"/>
      <c r="AA10" s="22"/>
      <c r="AB10" s="22"/>
      <c r="AC10" s="22"/>
      <c r="AD10" s="22"/>
      <c r="AE10" s="23"/>
      <c r="AF10" s="23"/>
      <c r="AG10" s="23"/>
      <c r="AH10" s="23"/>
      <c r="AI10" s="23"/>
      <c r="AJ10" s="23"/>
      <c r="AK10" s="22"/>
      <c r="AL10" s="22"/>
      <c r="AM10" s="23"/>
      <c r="AN10" s="23"/>
      <c r="AO10" s="23"/>
      <c r="AP10" s="23"/>
      <c r="AQ10" s="23"/>
      <c r="AR10" s="23"/>
      <c r="AS10" s="23"/>
      <c r="AT10" s="23"/>
      <c r="AU10" s="23"/>
      <c r="AV10" s="23"/>
      <c r="AW10" s="23"/>
      <c r="AX10" s="23">
        <f>SUM(AX11:AX22)</f>
        <v>8747697333.6867199</v>
      </c>
      <c r="AY10" s="23">
        <f>SUM(AY11:AY22)</f>
        <v>9797421013.729126</v>
      </c>
      <c r="AZ10" s="22"/>
      <c r="BA10" s="22"/>
      <c r="BB10" s="22"/>
      <c r="BC10" s="22"/>
      <c r="BD10" s="22"/>
      <c r="BE10" s="22"/>
      <c r="BF10" s="22"/>
      <c r="BG10" s="22"/>
      <c r="BH10" s="22"/>
      <c r="BI10" s="22"/>
      <c r="BJ10" s="22"/>
      <c r="BK10" s="22"/>
      <c r="BL10" s="24"/>
      <c r="BM10" s="24"/>
    </row>
    <row r="11" spans="1:249" ht="12.95" customHeight="1" x14ac:dyDescent="0.25">
      <c r="A11" s="51" t="s">
        <v>112</v>
      </c>
      <c r="B11" s="52" t="s">
        <v>113</v>
      </c>
      <c r="C11" s="53" t="s">
        <v>479</v>
      </c>
      <c r="D11" s="54">
        <v>24100000</v>
      </c>
      <c r="E11" s="53" t="s">
        <v>134</v>
      </c>
      <c r="F11" s="54"/>
      <c r="G11" s="55" t="s">
        <v>115</v>
      </c>
      <c r="H11" s="55" t="s">
        <v>116</v>
      </c>
      <c r="I11" s="55" t="s">
        <v>116</v>
      </c>
      <c r="J11" s="56" t="s">
        <v>118</v>
      </c>
      <c r="K11" s="56"/>
      <c r="L11" s="57"/>
      <c r="M11" s="58">
        <v>100</v>
      </c>
      <c r="N11" s="58">
        <v>230000000</v>
      </c>
      <c r="O11" s="59" t="s">
        <v>119</v>
      </c>
      <c r="P11" s="56" t="s">
        <v>120</v>
      </c>
      <c r="Q11" s="56" t="s">
        <v>121</v>
      </c>
      <c r="R11" s="58">
        <v>230000000</v>
      </c>
      <c r="S11" s="60" t="s">
        <v>122</v>
      </c>
      <c r="T11" s="57"/>
      <c r="U11" s="56"/>
      <c r="V11" s="53" t="s">
        <v>123</v>
      </c>
      <c r="W11" s="56" t="s">
        <v>124</v>
      </c>
      <c r="X11" s="56">
        <v>0</v>
      </c>
      <c r="Y11" s="56">
        <v>90</v>
      </c>
      <c r="Z11" s="56">
        <v>10</v>
      </c>
      <c r="AA11" s="57"/>
      <c r="AB11" s="56" t="s">
        <v>125</v>
      </c>
      <c r="AC11" s="61"/>
      <c r="AD11" s="62"/>
      <c r="AE11" s="63">
        <v>392693503.80000007</v>
      </c>
      <c r="AF11" s="63">
        <f>AE11*1.12</f>
        <v>439816724.2560001</v>
      </c>
      <c r="AG11" s="64"/>
      <c r="AH11" s="65"/>
      <c r="AI11" s="66">
        <v>388953576.75200003</v>
      </c>
      <c r="AJ11" s="63">
        <f>AI11*1.12</f>
        <v>435628005.9622401</v>
      </c>
      <c r="AK11" s="61"/>
      <c r="AL11" s="67"/>
      <c r="AM11" s="66">
        <v>404511719.82208008</v>
      </c>
      <c r="AN11" s="66">
        <f>AM11*1.12</f>
        <v>453053126.20072973</v>
      </c>
      <c r="AO11" s="65"/>
      <c r="AP11" s="65"/>
      <c r="AQ11" s="65"/>
      <c r="AR11" s="65"/>
      <c r="AS11" s="65"/>
      <c r="AT11" s="65"/>
      <c r="AU11" s="65"/>
      <c r="AV11" s="65"/>
      <c r="AW11" s="65"/>
      <c r="AX11" s="65">
        <f>AE11+AI11+AM11+AQ11+AU11</f>
        <v>1186158800.3740802</v>
      </c>
      <c r="AY11" s="65">
        <f>AF11+AJ11+AN11</f>
        <v>1328497856.4189701</v>
      </c>
      <c r="AZ11" s="56" t="s">
        <v>126</v>
      </c>
      <c r="BA11" s="68" t="s">
        <v>127</v>
      </c>
      <c r="BB11" s="57" t="s">
        <v>117</v>
      </c>
      <c r="BC11" s="56"/>
      <c r="BD11" s="69"/>
      <c r="BE11" s="69"/>
      <c r="BF11" s="69"/>
      <c r="BG11" s="69"/>
      <c r="BH11" s="69"/>
      <c r="BI11" s="69"/>
      <c r="BJ11" s="69"/>
      <c r="BK11" s="69"/>
      <c r="BL11" s="69"/>
      <c r="BM11" s="70"/>
    </row>
    <row r="12" spans="1:249" ht="12.95" customHeight="1" x14ac:dyDescent="0.25">
      <c r="A12" s="51" t="s">
        <v>112</v>
      </c>
      <c r="B12" s="52" t="s">
        <v>128</v>
      </c>
      <c r="C12" s="53" t="s">
        <v>479</v>
      </c>
      <c r="D12" s="54">
        <v>24100001</v>
      </c>
      <c r="E12" s="53" t="s">
        <v>129</v>
      </c>
      <c r="F12" s="54"/>
      <c r="G12" s="55" t="s">
        <v>115</v>
      </c>
      <c r="H12" s="55" t="s">
        <v>116</v>
      </c>
      <c r="I12" s="55" t="s">
        <v>116</v>
      </c>
      <c r="J12" s="56" t="s">
        <v>118</v>
      </c>
      <c r="K12" s="57"/>
      <c r="L12" s="57"/>
      <c r="M12" s="58">
        <v>100</v>
      </c>
      <c r="N12" s="58">
        <v>230000000</v>
      </c>
      <c r="O12" s="59" t="s">
        <v>119</v>
      </c>
      <c r="P12" s="56" t="s">
        <v>120</v>
      </c>
      <c r="Q12" s="56" t="s">
        <v>121</v>
      </c>
      <c r="R12" s="58">
        <v>230000000</v>
      </c>
      <c r="S12" s="60" t="s">
        <v>122</v>
      </c>
      <c r="T12" s="57"/>
      <c r="U12" s="56"/>
      <c r="V12" s="53" t="s">
        <v>123</v>
      </c>
      <c r="W12" s="56" t="s">
        <v>124</v>
      </c>
      <c r="X12" s="56">
        <v>0</v>
      </c>
      <c r="Y12" s="56">
        <v>90</v>
      </c>
      <c r="Z12" s="56">
        <v>10</v>
      </c>
      <c r="AA12" s="57"/>
      <c r="AB12" s="56" t="s">
        <v>125</v>
      </c>
      <c r="AC12" s="57"/>
      <c r="AD12" s="57"/>
      <c r="AE12" s="65">
        <v>181139259.25999999</v>
      </c>
      <c r="AF12" s="63">
        <f t="shared" ref="AF12" si="0">AE12*1.12</f>
        <v>202875970.3712</v>
      </c>
      <c r="AG12" s="65"/>
      <c r="AH12" s="65"/>
      <c r="AI12" s="66">
        <v>179414075.51599973</v>
      </c>
      <c r="AJ12" s="63">
        <f t="shared" ref="AJ12" si="1">AI12*1.12</f>
        <v>200943764.57791972</v>
      </c>
      <c r="AK12" s="57"/>
      <c r="AL12" s="57"/>
      <c r="AM12" s="66">
        <v>186590638.53663969</v>
      </c>
      <c r="AN12" s="66">
        <f t="shared" ref="AN12" si="2">AM12*1.12</f>
        <v>208981515.16103646</v>
      </c>
      <c r="AO12" s="65"/>
      <c r="AP12" s="65"/>
      <c r="AQ12" s="65"/>
      <c r="AR12" s="65"/>
      <c r="AS12" s="65"/>
      <c r="AT12" s="65"/>
      <c r="AU12" s="65"/>
      <c r="AV12" s="65"/>
      <c r="AW12" s="65"/>
      <c r="AX12" s="65">
        <f t="shared" ref="AX12" si="3">AE12+AI12+AM12+AQ12+AU12</f>
        <v>547143973.31263947</v>
      </c>
      <c r="AY12" s="65">
        <f t="shared" ref="AY12" si="4">AF12+AJ12+AN12</f>
        <v>612801250.11015618</v>
      </c>
      <c r="AZ12" s="57" t="s">
        <v>126</v>
      </c>
      <c r="BA12" s="71" t="s">
        <v>131</v>
      </c>
      <c r="BB12" s="57" t="s">
        <v>130</v>
      </c>
      <c r="BC12" s="57"/>
      <c r="BD12" s="70"/>
      <c r="BE12" s="70"/>
      <c r="BF12" s="70"/>
      <c r="BG12" s="70"/>
      <c r="BH12" s="70"/>
      <c r="BI12" s="70"/>
      <c r="BJ12" s="70"/>
      <c r="BK12" s="70"/>
      <c r="BL12" s="69"/>
      <c r="BM12" s="70"/>
    </row>
    <row r="13" spans="1:249" ht="12.95" customHeight="1" x14ac:dyDescent="0.25">
      <c r="A13" s="56" t="s">
        <v>132</v>
      </c>
      <c r="B13" s="53" t="s">
        <v>133</v>
      </c>
      <c r="C13" s="53" t="s">
        <v>479</v>
      </c>
      <c r="D13" s="58">
        <v>24100002</v>
      </c>
      <c r="E13" s="72" t="s">
        <v>114</v>
      </c>
      <c r="F13" s="54"/>
      <c r="G13" s="73" t="s">
        <v>135</v>
      </c>
      <c r="H13" s="74" t="s">
        <v>136</v>
      </c>
      <c r="I13" s="74" t="s">
        <v>137</v>
      </c>
      <c r="J13" s="56" t="s">
        <v>118</v>
      </c>
      <c r="K13" s="56"/>
      <c r="L13" s="25"/>
      <c r="M13" s="58">
        <v>100</v>
      </c>
      <c r="N13" s="56" t="s">
        <v>139</v>
      </c>
      <c r="O13" s="75" t="s">
        <v>140</v>
      </c>
      <c r="P13" s="56" t="s">
        <v>120</v>
      </c>
      <c r="Q13" s="53" t="s">
        <v>121</v>
      </c>
      <c r="R13" s="54">
        <v>230000000</v>
      </c>
      <c r="S13" s="53" t="s">
        <v>142</v>
      </c>
      <c r="T13" s="53"/>
      <c r="U13" s="56"/>
      <c r="V13" s="53" t="s">
        <v>123</v>
      </c>
      <c r="W13" s="56" t="s">
        <v>124</v>
      </c>
      <c r="X13" s="56" t="s">
        <v>80</v>
      </c>
      <c r="Y13" s="56" t="s">
        <v>109</v>
      </c>
      <c r="Z13" s="56" t="s">
        <v>60</v>
      </c>
      <c r="AA13" s="25"/>
      <c r="AB13" s="56" t="s">
        <v>125</v>
      </c>
      <c r="AC13" s="56"/>
      <c r="AD13" s="76"/>
      <c r="AE13" s="65">
        <v>2047500000</v>
      </c>
      <c r="AF13" s="65">
        <f>AE13*1.12</f>
        <v>2293200000</v>
      </c>
      <c r="AG13" s="77"/>
      <c r="AH13" s="65"/>
      <c r="AI13" s="65">
        <v>2047500000</v>
      </c>
      <c r="AJ13" s="65">
        <f>AI13*1.12</f>
        <v>2293200000</v>
      </c>
      <c r="AK13" s="56"/>
      <c r="AL13" s="56"/>
      <c r="AM13" s="65">
        <v>2047500000</v>
      </c>
      <c r="AN13" s="65">
        <f>AM13*1.12</f>
        <v>2293200000</v>
      </c>
      <c r="AO13" s="65"/>
      <c r="AP13" s="65"/>
      <c r="AQ13" s="65"/>
      <c r="AR13" s="65"/>
      <c r="AS13" s="65"/>
      <c r="AT13" s="65"/>
      <c r="AU13" s="65"/>
      <c r="AV13" s="65"/>
      <c r="AW13" s="65"/>
      <c r="AX13" s="65">
        <v>0</v>
      </c>
      <c r="AY13" s="65">
        <v>0</v>
      </c>
      <c r="AZ13" s="56" t="s">
        <v>126</v>
      </c>
      <c r="BA13" s="56" t="s">
        <v>144</v>
      </c>
      <c r="BB13" s="56" t="s">
        <v>138</v>
      </c>
      <c r="BC13" s="56"/>
      <c r="BD13" s="69"/>
      <c r="BE13" s="69"/>
      <c r="BF13" s="69"/>
      <c r="BG13" s="69"/>
      <c r="BH13" s="69"/>
      <c r="BI13" s="78"/>
      <c r="BJ13" s="78"/>
      <c r="BK13" s="78"/>
      <c r="BL13" s="78"/>
      <c r="BM13" s="78"/>
      <c r="BN13" s="79"/>
      <c r="BO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row>
    <row r="14" spans="1:249" ht="12.95" customHeight="1" x14ac:dyDescent="0.25">
      <c r="A14" s="80" t="s">
        <v>132</v>
      </c>
      <c r="B14" s="80" t="s">
        <v>133</v>
      </c>
      <c r="C14" s="81" t="s">
        <v>479</v>
      </c>
      <c r="D14" s="80">
        <v>24100002</v>
      </c>
      <c r="E14" s="81" t="s">
        <v>481</v>
      </c>
      <c r="F14" s="80"/>
      <c r="G14" s="80" t="s">
        <v>135</v>
      </c>
      <c r="H14" s="80" t="s">
        <v>136</v>
      </c>
      <c r="I14" s="80" t="s">
        <v>137</v>
      </c>
      <c r="J14" s="80" t="s">
        <v>118</v>
      </c>
      <c r="K14" s="80"/>
      <c r="L14" s="80"/>
      <c r="M14" s="336">
        <v>100</v>
      </c>
      <c r="N14" s="80" t="s">
        <v>139</v>
      </c>
      <c r="O14" s="80" t="s">
        <v>140</v>
      </c>
      <c r="P14" s="80" t="s">
        <v>120</v>
      </c>
      <c r="Q14" s="80" t="s">
        <v>121</v>
      </c>
      <c r="R14" s="336">
        <v>230000000</v>
      </c>
      <c r="S14" s="80" t="s">
        <v>142</v>
      </c>
      <c r="T14" s="80"/>
      <c r="U14" s="80"/>
      <c r="V14" s="80" t="s">
        <v>123</v>
      </c>
      <c r="W14" s="80" t="s">
        <v>124</v>
      </c>
      <c r="X14" s="80" t="s">
        <v>80</v>
      </c>
      <c r="Y14" s="80" t="s">
        <v>109</v>
      </c>
      <c r="Z14" s="80" t="s">
        <v>60</v>
      </c>
      <c r="AA14" s="80"/>
      <c r="AB14" s="80" t="s">
        <v>125</v>
      </c>
      <c r="AC14" s="80"/>
      <c r="AD14" s="80"/>
      <c r="AE14" s="65">
        <v>2017617891.1631212</v>
      </c>
      <c r="AF14" s="65">
        <v>2259732038.1026959</v>
      </c>
      <c r="AG14" s="80"/>
      <c r="AH14" s="80"/>
      <c r="AI14" s="65">
        <v>2016482065.3390543</v>
      </c>
      <c r="AJ14" s="65">
        <v>2258459913.1797409</v>
      </c>
      <c r="AK14" s="80"/>
      <c r="AL14" s="80"/>
      <c r="AM14" s="65">
        <v>2045729708.2408347</v>
      </c>
      <c r="AN14" s="65">
        <v>2291217273.2297349</v>
      </c>
      <c r="AO14" s="80"/>
      <c r="AP14" s="80"/>
      <c r="AQ14" s="80"/>
      <c r="AR14" s="80"/>
      <c r="AS14" s="80"/>
      <c r="AT14" s="80"/>
      <c r="AU14" s="80"/>
      <c r="AV14" s="80"/>
      <c r="AW14" s="80"/>
      <c r="AX14" s="65">
        <v>0</v>
      </c>
      <c r="AY14" s="65">
        <v>0</v>
      </c>
      <c r="AZ14" s="82" t="s">
        <v>126</v>
      </c>
      <c r="BA14" s="82" t="s">
        <v>144</v>
      </c>
      <c r="BB14" s="82" t="s">
        <v>138</v>
      </c>
      <c r="BC14" s="82"/>
      <c r="BD14" s="83"/>
      <c r="BE14" s="83"/>
      <c r="BF14" s="83"/>
      <c r="BG14" s="83"/>
      <c r="BH14" s="83"/>
      <c r="BI14" s="83"/>
      <c r="BJ14" s="83"/>
      <c r="BK14" s="83"/>
      <c r="BL14" s="83"/>
      <c r="BM14" s="83"/>
      <c r="BN14" s="79"/>
      <c r="BO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row>
    <row r="15" spans="1:249" ht="12.95" customHeight="1" x14ac:dyDescent="0.25">
      <c r="A15" s="69" t="s">
        <v>132</v>
      </c>
      <c r="B15" s="84" t="s">
        <v>133</v>
      </c>
      <c r="C15" s="84" t="s">
        <v>479</v>
      </c>
      <c r="D15" s="85">
        <v>24100002</v>
      </c>
      <c r="E15" s="86" t="s">
        <v>589</v>
      </c>
      <c r="F15" s="87"/>
      <c r="G15" s="88" t="s">
        <v>135</v>
      </c>
      <c r="H15" s="69" t="s">
        <v>136</v>
      </c>
      <c r="I15" s="69" t="s">
        <v>137</v>
      </c>
      <c r="J15" s="69" t="s">
        <v>118</v>
      </c>
      <c r="K15" s="69"/>
      <c r="L15" s="70"/>
      <c r="M15" s="85">
        <v>100</v>
      </c>
      <c r="N15" s="69" t="s">
        <v>139</v>
      </c>
      <c r="O15" s="89" t="s">
        <v>140</v>
      </c>
      <c r="P15" s="69" t="s">
        <v>154</v>
      </c>
      <c r="Q15" s="84" t="s">
        <v>121</v>
      </c>
      <c r="R15" s="87">
        <v>230000000</v>
      </c>
      <c r="S15" s="84" t="s">
        <v>142</v>
      </c>
      <c r="T15" s="84"/>
      <c r="U15" s="69" t="s">
        <v>124</v>
      </c>
      <c r="V15" s="84"/>
      <c r="W15" s="69"/>
      <c r="X15" s="69" t="s">
        <v>80</v>
      </c>
      <c r="Y15" s="69" t="s">
        <v>109</v>
      </c>
      <c r="Z15" s="69" t="s">
        <v>60</v>
      </c>
      <c r="AA15" s="90"/>
      <c r="AB15" s="69" t="s">
        <v>125</v>
      </c>
      <c r="AC15" s="69"/>
      <c r="AD15" s="91"/>
      <c r="AE15" s="92">
        <v>2123880520</v>
      </c>
      <c r="AF15" s="92">
        <f>AE15*1.12</f>
        <v>2378746182.4000001</v>
      </c>
      <c r="AG15" s="93"/>
      <c r="AH15" s="94"/>
      <c r="AI15" s="92">
        <v>2123880520</v>
      </c>
      <c r="AJ15" s="92">
        <f>AI15*1.12</f>
        <v>2378746182.4000001</v>
      </c>
      <c r="AK15" s="69"/>
      <c r="AL15" s="69"/>
      <c r="AM15" s="92">
        <v>2123880520</v>
      </c>
      <c r="AN15" s="92">
        <f>AM15*1.12</f>
        <v>2378746182.4000001</v>
      </c>
      <c r="AO15" s="94"/>
      <c r="AP15" s="94"/>
      <c r="AQ15" s="94"/>
      <c r="AR15" s="94"/>
      <c r="AS15" s="94"/>
      <c r="AT15" s="94"/>
      <c r="AU15" s="94"/>
      <c r="AV15" s="94"/>
      <c r="AW15" s="94"/>
      <c r="AX15" s="94">
        <v>0</v>
      </c>
      <c r="AY15" s="94">
        <v>0</v>
      </c>
      <c r="AZ15" s="69" t="s">
        <v>126</v>
      </c>
      <c r="BA15" s="69" t="s">
        <v>144</v>
      </c>
      <c r="BB15" s="69" t="s">
        <v>138</v>
      </c>
      <c r="BC15" s="69"/>
      <c r="BD15" s="69"/>
      <c r="BE15" s="69"/>
      <c r="BF15" s="69"/>
      <c r="BG15" s="69"/>
      <c r="BH15" s="69"/>
      <c r="BI15" s="78"/>
      <c r="BJ15" s="78"/>
      <c r="BK15" s="78"/>
      <c r="BL15" s="78"/>
      <c r="BM15" s="78"/>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row>
    <row r="16" spans="1:249" ht="12.95" customHeight="1" x14ac:dyDescent="0.25">
      <c r="A16" s="95" t="s">
        <v>132</v>
      </c>
      <c r="B16" s="96" t="s">
        <v>133</v>
      </c>
      <c r="C16" s="96" t="s">
        <v>479</v>
      </c>
      <c r="D16" s="97">
        <v>24100002</v>
      </c>
      <c r="E16" s="98" t="s">
        <v>607</v>
      </c>
      <c r="F16" s="99"/>
      <c r="G16" s="100" t="s">
        <v>135</v>
      </c>
      <c r="H16" s="95" t="s">
        <v>136</v>
      </c>
      <c r="I16" s="95" t="s">
        <v>137</v>
      </c>
      <c r="J16" s="95" t="s">
        <v>118</v>
      </c>
      <c r="K16" s="95"/>
      <c r="L16" s="101"/>
      <c r="M16" s="97">
        <v>100</v>
      </c>
      <c r="N16" s="95" t="s">
        <v>139</v>
      </c>
      <c r="O16" s="102" t="s">
        <v>140</v>
      </c>
      <c r="P16" s="103" t="s">
        <v>579</v>
      </c>
      <c r="Q16" s="96" t="s">
        <v>121</v>
      </c>
      <c r="R16" s="389">
        <v>230000000</v>
      </c>
      <c r="S16" s="96" t="s">
        <v>142</v>
      </c>
      <c r="T16" s="96"/>
      <c r="U16" s="95" t="s">
        <v>124</v>
      </c>
      <c r="V16" s="96"/>
      <c r="W16" s="95"/>
      <c r="X16" s="95" t="s">
        <v>80</v>
      </c>
      <c r="Y16" s="95" t="s">
        <v>109</v>
      </c>
      <c r="Z16" s="95" t="s">
        <v>60</v>
      </c>
      <c r="AA16" s="104"/>
      <c r="AB16" s="95" t="s">
        <v>125</v>
      </c>
      <c r="AC16" s="95"/>
      <c r="AD16" s="105"/>
      <c r="AE16" s="106">
        <v>2123880520</v>
      </c>
      <c r="AF16" s="106">
        <v>2378746182.4000001</v>
      </c>
      <c r="AG16" s="107"/>
      <c r="AH16" s="108"/>
      <c r="AI16" s="106">
        <v>2123880520</v>
      </c>
      <c r="AJ16" s="106">
        <v>2378746182.4000001</v>
      </c>
      <c r="AK16" s="95"/>
      <c r="AL16" s="95"/>
      <c r="AM16" s="106">
        <v>2123880520</v>
      </c>
      <c r="AN16" s="106">
        <v>2378746182.4000001</v>
      </c>
      <c r="AO16" s="108"/>
      <c r="AP16" s="108"/>
      <c r="AQ16" s="108"/>
      <c r="AR16" s="108"/>
      <c r="AS16" s="108"/>
      <c r="AT16" s="108"/>
      <c r="AU16" s="108"/>
      <c r="AV16" s="108"/>
      <c r="AW16" s="108"/>
      <c r="AX16" s="108">
        <v>6371641560</v>
      </c>
      <c r="AY16" s="108">
        <v>7136238547.2000008</v>
      </c>
      <c r="AZ16" s="95" t="s">
        <v>126</v>
      </c>
      <c r="BA16" s="95" t="s">
        <v>144</v>
      </c>
      <c r="BB16" s="95" t="s">
        <v>138</v>
      </c>
      <c r="BC16" s="95"/>
      <c r="BD16" s="69"/>
      <c r="BE16" s="69"/>
      <c r="BF16" s="69"/>
      <c r="BG16" s="69"/>
      <c r="BH16" s="69"/>
      <c r="BI16" s="78"/>
      <c r="BJ16" s="78"/>
      <c r="BK16" s="78"/>
      <c r="BL16" s="78"/>
      <c r="BM16" s="78"/>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row>
    <row r="17" spans="1:65" s="380" customFormat="1" ht="12.95" customHeight="1" x14ac:dyDescent="0.25">
      <c r="A17" s="374" t="s">
        <v>563</v>
      </c>
      <c r="B17" s="374" t="s">
        <v>564</v>
      </c>
      <c r="C17" s="374"/>
      <c r="D17" s="374"/>
      <c r="E17" s="374" t="s">
        <v>565</v>
      </c>
      <c r="F17" s="375"/>
      <c r="G17" s="374" t="s">
        <v>566</v>
      </c>
      <c r="H17" s="374" t="s">
        <v>567</v>
      </c>
      <c r="I17" s="374" t="s">
        <v>567</v>
      </c>
      <c r="J17" s="374" t="s">
        <v>118</v>
      </c>
      <c r="K17" s="374"/>
      <c r="L17" s="374"/>
      <c r="M17" s="376">
        <v>100</v>
      </c>
      <c r="N17" s="374" t="s">
        <v>139</v>
      </c>
      <c r="O17" s="374" t="s">
        <v>383</v>
      </c>
      <c r="P17" s="374" t="s">
        <v>154</v>
      </c>
      <c r="Q17" s="374" t="s">
        <v>121</v>
      </c>
      <c r="R17" s="376" t="s">
        <v>139</v>
      </c>
      <c r="S17" s="374" t="s">
        <v>122</v>
      </c>
      <c r="T17" s="374"/>
      <c r="U17" s="374" t="s">
        <v>124</v>
      </c>
      <c r="V17" s="374"/>
      <c r="W17" s="374"/>
      <c r="X17" s="376">
        <v>0</v>
      </c>
      <c r="Y17" s="376">
        <v>90</v>
      </c>
      <c r="Z17" s="376">
        <v>10</v>
      </c>
      <c r="AA17" s="374"/>
      <c r="AB17" s="374"/>
      <c r="AC17" s="374"/>
      <c r="AD17" s="374"/>
      <c r="AE17" s="377">
        <v>33280000</v>
      </c>
      <c r="AF17" s="377">
        <v>37273600</v>
      </c>
      <c r="AG17" s="377"/>
      <c r="AH17" s="377"/>
      <c r="AI17" s="377">
        <v>33280000</v>
      </c>
      <c r="AJ17" s="377">
        <v>37273600</v>
      </c>
      <c r="AK17" s="377"/>
      <c r="AL17" s="377"/>
      <c r="AM17" s="377">
        <v>33280000</v>
      </c>
      <c r="AN17" s="377">
        <v>37273600</v>
      </c>
      <c r="AO17" s="377"/>
      <c r="AP17" s="377"/>
      <c r="AQ17" s="377">
        <v>0</v>
      </c>
      <c r="AR17" s="377">
        <v>0</v>
      </c>
      <c r="AS17" s="377"/>
      <c r="AT17" s="377"/>
      <c r="AU17" s="377">
        <v>0</v>
      </c>
      <c r="AV17" s="377">
        <v>0</v>
      </c>
      <c r="AW17" s="377"/>
      <c r="AX17" s="377">
        <v>0</v>
      </c>
      <c r="AY17" s="377">
        <v>0</v>
      </c>
      <c r="AZ17" s="374" t="s">
        <v>126</v>
      </c>
      <c r="BA17" s="374" t="s">
        <v>568</v>
      </c>
      <c r="BB17" s="374" t="s">
        <v>569</v>
      </c>
      <c r="BC17" s="374"/>
      <c r="BD17" s="378"/>
      <c r="BE17" s="378"/>
      <c r="BF17" s="378"/>
      <c r="BG17" s="378"/>
      <c r="BH17" s="378"/>
      <c r="BI17" s="378"/>
      <c r="BJ17" s="379"/>
      <c r="BK17" s="379"/>
      <c r="BL17" s="379"/>
      <c r="BM17" s="379"/>
    </row>
    <row r="18" spans="1:65" s="111" customFormat="1" ht="12.95" customHeight="1" x14ac:dyDescent="0.25">
      <c r="A18" s="109" t="s">
        <v>132</v>
      </c>
      <c r="B18" s="109" t="s">
        <v>133</v>
      </c>
      <c r="C18" s="109"/>
      <c r="D18" s="109" t="s">
        <v>631</v>
      </c>
      <c r="E18" s="109" t="s">
        <v>630</v>
      </c>
      <c r="F18" s="112"/>
      <c r="G18" s="109" t="s">
        <v>597</v>
      </c>
      <c r="H18" s="109" t="s">
        <v>598</v>
      </c>
      <c r="I18" s="109" t="s">
        <v>598</v>
      </c>
      <c r="J18" s="109" t="s">
        <v>118</v>
      </c>
      <c r="K18" s="109"/>
      <c r="L18" s="109"/>
      <c r="M18" s="113">
        <v>100</v>
      </c>
      <c r="N18" s="109" t="s">
        <v>139</v>
      </c>
      <c r="O18" s="109" t="s">
        <v>140</v>
      </c>
      <c r="P18" s="109" t="s">
        <v>154</v>
      </c>
      <c r="Q18" s="109" t="s">
        <v>121</v>
      </c>
      <c r="R18" s="113">
        <v>230000000</v>
      </c>
      <c r="S18" s="109" t="s">
        <v>142</v>
      </c>
      <c r="T18" s="109"/>
      <c r="U18" s="109"/>
      <c r="V18" s="109" t="s">
        <v>123</v>
      </c>
      <c r="W18" s="109" t="s">
        <v>124</v>
      </c>
      <c r="X18" s="113">
        <v>0</v>
      </c>
      <c r="Y18" s="113">
        <v>100</v>
      </c>
      <c r="Z18" s="113">
        <v>0</v>
      </c>
      <c r="AA18" s="109"/>
      <c r="AB18" s="109" t="s">
        <v>125</v>
      </c>
      <c r="AC18" s="109"/>
      <c r="AD18" s="109"/>
      <c r="AE18" s="114">
        <v>70518000</v>
      </c>
      <c r="AF18" s="114">
        <v>78980160.000000015</v>
      </c>
      <c r="AG18" s="114"/>
      <c r="AH18" s="114"/>
      <c r="AI18" s="114">
        <v>60459000</v>
      </c>
      <c r="AJ18" s="114">
        <v>67714080</v>
      </c>
      <c r="AK18" s="114"/>
      <c r="AL18" s="114"/>
      <c r="AM18" s="114">
        <v>60459000</v>
      </c>
      <c r="AN18" s="114">
        <v>67714080</v>
      </c>
      <c r="AO18" s="114"/>
      <c r="AP18" s="114"/>
      <c r="AQ18" s="114">
        <v>0</v>
      </c>
      <c r="AR18" s="114">
        <v>0</v>
      </c>
      <c r="AS18" s="114"/>
      <c r="AT18" s="114"/>
      <c r="AU18" s="114">
        <v>0</v>
      </c>
      <c r="AV18" s="114">
        <v>0</v>
      </c>
      <c r="AW18" s="114"/>
      <c r="AX18" s="114">
        <v>191436000</v>
      </c>
      <c r="AY18" s="114">
        <v>214408320.00000003</v>
      </c>
      <c r="AZ18" s="109" t="s">
        <v>126</v>
      </c>
      <c r="BA18" s="109" t="s">
        <v>599</v>
      </c>
      <c r="BB18" s="109" t="s">
        <v>600</v>
      </c>
      <c r="BC18" s="109"/>
      <c r="BD18" s="109"/>
      <c r="BE18" s="109"/>
      <c r="BF18" s="109"/>
      <c r="BG18" s="109"/>
      <c r="BH18" s="109"/>
      <c r="BI18" s="109"/>
      <c r="BJ18" s="110"/>
      <c r="BK18" s="110"/>
      <c r="BL18" s="110"/>
      <c r="BM18" s="110"/>
    </row>
    <row r="19" spans="1:65" s="111" customFormat="1" ht="12.95" customHeight="1" x14ac:dyDescent="0.25">
      <c r="A19" s="109" t="s">
        <v>132</v>
      </c>
      <c r="B19" s="109" t="s">
        <v>133</v>
      </c>
      <c r="C19" s="109"/>
      <c r="D19" s="109" t="s">
        <v>632</v>
      </c>
      <c r="E19" s="109" t="s">
        <v>633</v>
      </c>
      <c r="F19" s="112"/>
      <c r="G19" s="109" t="s">
        <v>597</v>
      </c>
      <c r="H19" s="109" t="s">
        <v>598</v>
      </c>
      <c r="I19" s="109" t="s">
        <v>598</v>
      </c>
      <c r="J19" s="109" t="s">
        <v>118</v>
      </c>
      <c r="K19" s="109"/>
      <c r="L19" s="109"/>
      <c r="M19" s="113">
        <v>100</v>
      </c>
      <c r="N19" s="109" t="s">
        <v>139</v>
      </c>
      <c r="O19" s="109" t="s">
        <v>140</v>
      </c>
      <c r="P19" s="109" t="s">
        <v>154</v>
      </c>
      <c r="Q19" s="109" t="s">
        <v>121</v>
      </c>
      <c r="R19" s="113">
        <v>230000000</v>
      </c>
      <c r="S19" s="109" t="s">
        <v>142</v>
      </c>
      <c r="T19" s="109"/>
      <c r="U19" s="109"/>
      <c r="V19" s="109" t="s">
        <v>123</v>
      </c>
      <c r="W19" s="109" t="s">
        <v>124</v>
      </c>
      <c r="X19" s="113">
        <v>0</v>
      </c>
      <c r="Y19" s="113">
        <v>100</v>
      </c>
      <c r="Z19" s="113">
        <v>0</v>
      </c>
      <c r="AA19" s="109"/>
      <c r="AB19" s="109" t="s">
        <v>125</v>
      </c>
      <c r="AC19" s="109"/>
      <c r="AD19" s="109"/>
      <c r="AE19" s="114">
        <v>19005000</v>
      </c>
      <c r="AF19" s="114">
        <v>21285600.000000004</v>
      </c>
      <c r="AG19" s="114"/>
      <c r="AH19" s="114"/>
      <c r="AI19" s="114">
        <v>15015000</v>
      </c>
      <c r="AJ19" s="114">
        <v>16816800</v>
      </c>
      <c r="AK19" s="114"/>
      <c r="AL19" s="114"/>
      <c r="AM19" s="114">
        <v>13188000</v>
      </c>
      <c r="AN19" s="114">
        <v>14770560.000000002</v>
      </c>
      <c r="AO19" s="114"/>
      <c r="AP19" s="114"/>
      <c r="AQ19" s="114">
        <v>0</v>
      </c>
      <c r="AR19" s="114">
        <v>0</v>
      </c>
      <c r="AS19" s="114"/>
      <c r="AT19" s="114"/>
      <c r="AU19" s="114">
        <v>0</v>
      </c>
      <c r="AV19" s="114">
        <v>0</v>
      </c>
      <c r="AW19" s="114"/>
      <c r="AX19" s="114">
        <v>47208000</v>
      </c>
      <c r="AY19" s="114">
        <v>52872960.000000007</v>
      </c>
      <c r="AZ19" s="109" t="s">
        <v>126</v>
      </c>
      <c r="BA19" s="109" t="s">
        <v>601</v>
      </c>
      <c r="BB19" s="109" t="s">
        <v>602</v>
      </c>
      <c r="BC19" s="109"/>
      <c r="BD19" s="109"/>
      <c r="BE19" s="109"/>
      <c r="BF19" s="109"/>
      <c r="BG19" s="109"/>
      <c r="BH19" s="109"/>
      <c r="BI19" s="109"/>
      <c r="BJ19" s="110"/>
      <c r="BK19" s="110"/>
      <c r="BL19" s="110"/>
      <c r="BM19" s="110"/>
    </row>
    <row r="20" spans="1:65" s="111" customFormat="1" ht="12.95" customHeight="1" x14ac:dyDescent="0.25">
      <c r="A20" s="109" t="s">
        <v>132</v>
      </c>
      <c r="B20" s="109" t="s">
        <v>133</v>
      </c>
      <c r="C20" s="109"/>
      <c r="D20" s="109" t="s">
        <v>634</v>
      </c>
      <c r="E20" s="109" t="s">
        <v>635</v>
      </c>
      <c r="F20" s="112"/>
      <c r="G20" s="109" t="s">
        <v>597</v>
      </c>
      <c r="H20" s="109" t="s">
        <v>598</v>
      </c>
      <c r="I20" s="109" t="s">
        <v>598</v>
      </c>
      <c r="J20" s="109" t="s">
        <v>118</v>
      </c>
      <c r="K20" s="109"/>
      <c r="L20" s="109"/>
      <c r="M20" s="113">
        <v>100</v>
      </c>
      <c r="N20" s="109" t="s">
        <v>139</v>
      </c>
      <c r="O20" s="109" t="s">
        <v>140</v>
      </c>
      <c r="P20" s="109" t="s">
        <v>154</v>
      </c>
      <c r="Q20" s="109" t="s">
        <v>121</v>
      </c>
      <c r="R20" s="113">
        <v>230000000</v>
      </c>
      <c r="S20" s="109" t="s">
        <v>142</v>
      </c>
      <c r="T20" s="109"/>
      <c r="U20" s="109"/>
      <c r="V20" s="109" t="s">
        <v>123</v>
      </c>
      <c r="W20" s="109" t="s">
        <v>124</v>
      </c>
      <c r="X20" s="113">
        <v>0</v>
      </c>
      <c r="Y20" s="113">
        <v>100</v>
      </c>
      <c r="Z20" s="113">
        <v>0</v>
      </c>
      <c r="AA20" s="109"/>
      <c r="AB20" s="109" t="s">
        <v>125</v>
      </c>
      <c r="AC20" s="109"/>
      <c r="AD20" s="109"/>
      <c r="AE20" s="114">
        <v>57015000</v>
      </c>
      <c r="AF20" s="114">
        <v>63856800.000000007</v>
      </c>
      <c r="AG20" s="114"/>
      <c r="AH20" s="114"/>
      <c r="AI20" s="114">
        <v>54915000</v>
      </c>
      <c r="AJ20" s="114">
        <v>61504800.000000007</v>
      </c>
      <c r="AK20" s="114"/>
      <c r="AL20" s="114"/>
      <c r="AM20" s="114">
        <v>52038000</v>
      </c>
      <c r="AN20" s="114">
        <v>58282560.000000007</v>
      </c>
      <c r="AO20" s="114"/>
      <c r="AP20" s="114"/>
      <c r="AQ20" s="114">
        <v>0</v>
      </c>
      <c r="AR20" s="114">
        <v>0</v>
      </c>
      <c r="AS20" s="114"/>
      <c r="AT20" s="114"/>
      <c r="AU20" s="114">
        <v>0</v>
      </c>
      <c r="AV20" s="114">
        <v>0</v>
      </c>
      <c r="AW20" s="114"/>
      <c r="AX20" s="114">
        <v>163968000</v>
      </c>
      <c r="AY20" s="114">
        <v>183644160.00000003</v>
      </c>
      <c r="AZ20" s="109" t="s">
        <v>126</v>
      </c>
      <c r="BA20" s="109" t="s">
        <v>603</v>
      </c>
      <c r="BB20" s="109" t="s">
        <v>604</v>
      </c>
      <c r="BC20" s="109"/>
      <c r="BD20" s="109"/>
      <c r="BE20" s="109"/>
      <c r="BF20" s="109"/>
      <c r="BG20" s="109"/>
      <c r="BH20" s="109"/>
      <c r="BI20" s="109"/>
      <c r="BJ20" s="110"/>
      <c r="BK20" s="110"/>
      <c r="BL20" s="110"/>
      <c r="BM20" s="110"/>
    </row>
    <row r="21" spans="1:65" s="111" customFormat="1" ht="12.95" customHeight="1" x14ac:dyDescent="0.25">
      <c r="A21" s="109" t="s">
        <v>132</v>
      </c>
      <c r="B21" s="109" t="s">
        <v>133</v>
      </c>
      <c r="C21" s="109"/>
      <c r="D21" s="109" t="s">
        <v>636</v>
      </c>
      <c r="E21" s="109" t="s">
        <v>637</v>
      </c>
      <c r="F21" s="112"/>
      <c r="G21" s="109" t="s">
        <v>597</v>
      </c>
      <c r="H21" s="109" t="s">
        <v>598</v>
      </c>
      <c r="I21" s="109" t="s">
        <v>598</v>
      </c>
      <c r="J21" s="109" t="s">
        <v>118</v>
      </c>
      <c r="K21" s="109"/>
      <c r="L21" s="109"/>
      <c r="M21" s="113">
        <v>100</v>
      </c>
      <c r="N21" s="109" t="s">
        <v>139</v>
      </c>
      <c r="O21" s="109" t="s">
        <v>140</v>
      </c>
      <c r="P21" s="109" t="s">
        <v>154</v>
      </c>
      <c r="Q21" s="109" t="s">
        <v>121</v>
      </c>
      <c r="R21" s="113">
        <v>230000000</v>
      </c>
      <c r="S21" s="109" t="s">
        <v>142</v>
      </c>
      <c r="T21" s="109"/>
      <c r="U21" s="109"/>
      <c r="V21" s="109" t="s">
        <v>123</v>
      </c>
      <c r="W21" s="109" t="s">
        <v>124</v>
      </c>
      <c r="X21" s="113">
        <v>0</v>
      </c>
      <c r="Y21" s="113">
        <v>100</v>
      </c>
      <c r="Z21" s="113">
        <v>0</v>
      </c>
      <c r="AA21" s="109"/>
      <c r="AB21" s="109" t="s">
        <v>125</v>
      </c>
      <c r="AC21" s="109"/>
      <c r="AD21" s="109"/>
      <c r="AE21" s="114">
        <v>46767000</v>
      </c>
      <c r="AF21" s="114">
        <v>52379040.000000007</v>
      </c>
      <c r="AG21" s="114"/>
      <c r="AH21" s="114"/>
      <c r="AI21" s="114">
        <v>46767000</v>
      </c>
      <c r="AJ21" s="114">
        <v>52379040.000000007</v>
      </c>
      <c r="AK21" s="114"/>
      <c r="AL21" s="114"/>
      <c r="AM21" s="114">
        <v>46767000</v>
      </c>
      <c r="AN21" s="114">
        <v>52379040.000000007</v>
      </c>
      <c r="AO21" s="114"/>
      <c r="AP21" s="114"/>
      <c r="AQ21" s="114">
        <v>0</v>
      </c>
      <c r="AR21" s="114">
        <v>0</v>
      </c>
      <c r="AS21" s="114"/>
      <c r="AT21" s="114"/>
      <c r="AU21" s="114">
        <v>0</v>
      </c>
      <c r="AV21" s="114">
        <v>0</v>
      </c>
      <c r="AW21" s="114"/>
      <c r="AX21" s="114">
        <v>140301000</v>
      </c>
      <c r="AY21" s="114">
        <v>157137120.00000003</v>
      </c>
      <c r="AZ21" s="109" t="s">
        <v>126</v>
      </c>
      <c r="BA21" s="109" t="s">
        <v>605</v>
      </c>
      <c r="BB21" s="109" t="s">
        <v>606</v>
      </c>
      <c r="BC21" s="109"/>
      <c r="BD21" s="109"/>
      <c r="BE21" s="109"/>
      <c r="BF21" s="109"/>
      <c r="BG21" s="109"/>
      <c r="BH21" s="109"/>
      <c r="BI21" s="109"/>
      <c r="BJ21" s="110"/>
      <c r="BK21" s="110"/>
      <c r="BL21" s="110"/>
      <c r="BM21" s="110"/>
    </row>
    <row r="22" spans="1:65" s="111" customFormat="1" ht="12.95" customHeight="1" x14ac:dyDescent="0.25">
      <c r="A22" s="381" t="s">
        <v>563</v>
      </c>
      <c r="B22" s="397" t="s">
        <v>564</v>
      </c>
      <c r="C22" s="382"/>
      <c r="D22" s="383" t="s">
        <v>652</v>
      </c>
      <c r="E22" s="383" t="s">
        <v>653</v>
      </c>
      <c r="F22" s="384"/>
      <c r="G22" s="383" t="s">
        <v>654</v>
      </c>
      <c r="H22" s="383" t="s">
        <v>655</v>
      </c>
      <c r="I22" s="383" t="s">
        <v>656</v>
      </c>
      <c r="J22" s="383" t="s">
        <v>118</v>
      </c>
      <c r="K22" s="383"/>
      <c r="L22" s="383"/>
      <c r="M22" s="385">
        <v>100</v>
      </c>
      <c r="N22" s="383" t="s">
        <v>139</v>
      </c>
      <c r="O22" s="383" t="s">
        <v>383</v>
      </c>
      <c r="P22" s="383" t="s">
        <v>154</v>
      </c>
      <c r="Q22" s="383" t="s">
        <v>121</v>
      </c>
      <c r="R22" s="385" t="s">
        <v>139</v>
      </c>
      <c r="S22" s="383" t="s">
        <v>122</v>
      </c>
      <c r="T22" s="383"/>
      <c r="U22" s="383" t="s">
        <v>124</v>
      </c>
      <c r="V22" s="383"/>
      <c r="W22" s="383"/>
      <c r="X22" s="385">
        <v>0</v>
      </c>
      <c r="Y22" s="385">
        <v>90</v>
      </c>
      <c r="Z22" s="385">
        <v>10</v>
      </c>
      <c r="AA22" s="383"/>
      <c r="AB22" s="109" t="s">
        <v>125</v>
      </c>
      <c r="AC22" s="383"/>
      <c r="AD22" s="383"/>
      <c r="AE22" s="386">
        <v>33280000</v>
      </c>
      <c r="AF22" s="386">
        <v>37273600</v>
      </c>
      <c r="AG22" s="386"/>
      <c r="AH22" s="386"/>
      <c r="AI22" s="386">
        <v>33280000</v>
      </c>
      <c r="AJ22" s="386">
        <v>37273600</v>
      </c>
      <c r="AK22" s="386"/>
      <c r="AL22" s="386"/>
      <c r="AM22" s="386">
        <v>33280000</v>
      </c>
      <c r="AN22" s="386">
        <v>37273600</v>
      </c>
      <c r="AO22" s="386"/>
      <c r="AP22" s="386"/>
      <c r="AQ22" s="386">
        <v>0</v>
      </c>
      <c r="AR22" s="386">
        <v>0</v>
      </c>
      <c r="AS22" s="386"/>
      <c r="AT22" s="386"/>
      <c r="AU22" s="386">
        <v>0</v>
      </c>
      <c r="AV22" s="386">
        <v>0</v>
      </c>
      <c r="AW22" s="386"/>
      <c r="AX22" s="114">
        <f>SUM(AE22,AI22,AM22,AQ22,AU22)</f>
        <v>99840000</v>
      </c>
      <c r="AY22" s="386">
        <f>AX22*1.12</f>
        <v>111820800.00000001</v>
      </c>
      <c r="AZ22" s="383" t="s">
        <v>126</v>
      </c>
      <c r="BA22" s="396" t="s">
        <v>657</v>
      </c>
      <c r="BB22" s="383" t="s">
        <v>569</v>
      </c>
      <c r="BC22" s="383"/>
      <c r="BD22" s="383"/>
      <c r="BE22" s="383"/>
      <c r="BF22" s="383"/>
      <c r="BG22" s="383"/>
      <c r="BH22" s="383"/>
      <c r="BI22" s="383"/>
      <c r="BJ22" s="387"/>
      <c r="BK22" s="387"/>
      <c r="BL22" s="387"/>
      <c r="BM22" s="387"/>
    </row>
    <row r="23" spans="1:65" ht="24.95" customHeight="1" x14ac:dyDescent="0.25">
      <c r="A23" s="20" t="s">
        <v>145</v>
      </c>
      <c r="B23" s="27"/>
      <c r="C23" s="27"/>
      <c r="D23" s="28"/>
      <c r="E23" s="28"/>
      <c r="F23" s="22"/>
      <c r="G23" s="40"/>
      <c r="H23" s="40"/>
      <c r="I23" s="40"/>
      <c r="J23" s="28"/>
      <c r="K23" s="28"/>
      <c r="L23" s="28"/>
      <c r="M23" s="330"/>
      <c r="N23" s="28"/>
      <c r="O23" s="28"/>
      <c r="P23" s="28"/>
      <c r="Q23" s="28"/>
      <c r="R23" s="330"/>
      <c r="S23" s="28"/>
      <c r="T23" s="28"/>
      <c r="U23" s="28"/>
      <c r="V23" s="28"/>
      <c r="W23" s="28"/>
      <c r="X23" s="28"/>
      <c r="Y23" s="28"/>
      <c r="Z23" s="28"/>
      <c r="AA23" s="28"/>
      <c r="AB23" s="28"/>
      <c r="AC23" s="29"/>
      <c r="AD23" s="29"/>
      <c r="AE23" s="30"/>
      <c r="AF23" s="30"/>
      <c r="AG23" s="30"/>
      <c r="AH23" s="30"/>
      <c r="AI23" s="30"/>
      <c r="AJ23" s="30"/>
      <c r="AK23" s="29"/>
      <c r="AL23" s="29"/>
      <c r="AM23" s="30"/>
      <c r="AN23" s="30"/>
      <c r="AO23" s="30"/>
      <c r="AP23" s="30"/>
      <c r="AQ23" s="30"/>
      <c r="AR23" s="30"/>
      <c r="AS23" s="30"/>
      <c r="AT23" s="30"/>
      <c r="AU23" s="30"/>
      <c r="AV23" s="30"/>
      <c r="AW23" s="30"/>
      <c r="AX23" s="23">
        <f>SUM(AX24:AX155)</f>
        <v>78409478663.140518</v>
      </c>
      <c r="AY23" s="23">
        <f>SUM(AY24:AY155)</f>
        <v>87818616102.717422</v>
      </c>
      <c r="AZ23" s="28"/>
      <c r="BA23" s="28"/>
      <c r="BB23" s="28"/>
      <c r="BC23" s="28"/>
      <c r="BD23" s="42"/>
      <c r="BE23" s="42"/>
      <c r="BF23" s="42"/>
      <c r="BG23" s="42"/>
      <c r="BH23" s="42"/>
      <c r="BI23" s="42"/>
      <c r="BJ23" s="42"/>
      <c r="BK23" s="42"/>
      <c r="BL23" s="43"/>
      <c r="BM23" s="43"/>
    </row>
    <row r="24" spans="1:65" ht="12.95" customHeight="1" x14ac:dyDescent="0.25">
      <c r="A24" s="115" t="s">
        <v>146</v>
      </c>
      <c r="B24" s="56"/>
      <c r="C24" s="56"/>
      <c r="D24" s="54">
        <v>24100003</v>
      </c>
      <c r="E24" s="116" t="s">
        <v>353</v>
      </c>
      <c r="F24" s="54"/>
      <c r="G24" s="117" t="s">
        <v>148</v>
      </c>
      <c r="H24" s="117" t="s">
        <v>149</v>
      </c>
      <c r="I24" s="117" t="s">
        <v>150</v>
      </c>
      <c r="J24" s="57" t="s">
        <v>152</v>
      </c>
      <c r="K24" s="56"/>
      <c r="L24" s="57"/>
      <c r="M24" s="58" t="s">
        <v>153</v>
      </c>
      <c r="N24" s="56">
        <v>230000000</v>
      </c>
      <c r="O24" s="118" t="s">
        <v>140</v>
      </c>
      <c r="P24" s="56" t="s">
        <v>154</v>
      </c>
      <c r="Q24" s="56" t="s">
        <v>121</v>
      </c>
      <c r="R24" s="58">
        <v>230000000</v>
      </c>
      <c r="S24" s="56" t="s">
        <v>155</v>
      </c>
      <c r="T24" s="119"/>
      <c r="U24" s="56"/>
      <c r="V24" s="119" t="s">
        <v>123</v>
      </c>
      <c r="W24" s="119" t="s">
        <v>124</v>
      </c>
      <c r="X24" s="57">
        <v>0</v>
      </c>
      <c r="Y24" s="57">
        <v>100</v>
      </c>
      <c r="Z24" s="57">
        <v>0</v>
      </c>
      <c r="AA24" s="57"/>
      <c r="AB24" s="120" t="s">
        <v>125</v>
      </c>
      <c r="AC24" s="61"/>
      <c r="AD24" s="62"/>
      <c r="AE24" s="65">
        <v>7200000</v>
      </c>
      <c r="AF24" s="63">
        <f t="shared" ref="AF24:AF116" si="5">AE24*1.12</f>
        <v>8064000.0000000009</v>
      </c>
      <c r="AG24" s="64"/>
      <c r="AH24" s="65"/>
      <c r="AI24" s="65">
        <v>7200000</v>
      </c>
      <c r="AJ24" s="65">
        <f>AI24*1.12</f>
        <v>8064000.0000000009</v>
      </c>
      <c r="AK24" s="61"/>
      <c r="AL24" s="121"/>
      <c r="AM24" s="65">
        <v>7200000</v>
      </c>
      <c r="AN24" s="65">
        <f>AM24*1.12</f>
        <v>8064000.0000000009</v>
      </c>
      <c r="AO24" s="122"/>
      <c r="AP24" s="122"/>
      <c r="AQ24" s="65"/>
      <c r="AR24" s="65"/>
      <c r="AS24" s="122"/>
      <c r="AT24" s="122"/>
      <c r="AU24" s="122"/>
      <c r="AV24" s="122"/>
      <c r="AW24" s="122"/>
      <c r="AX24" s="65">
        <f t="shared" ref="AX24:AX90" si="6">AE24+AI24+AM24+AQ24+AU24</f>
        <v>21600000</v>
      </c>
      <c r="AY24" s="122">
        <f>AX24*1.12</f>
        <v>24192000.000000004</v>
      </c>
      <c r="AZ24" s="53" t="s">
        <v>126</v>
      </c>
      <c r="BA24" s="57" t="s">
        <v>156</v>
      </c>
      <c r="BB24" s="57" t="s">
        <v>151</v>
      </c>
      <c r="BC24" s="56"/>
      <c r="BD24" s="69"/>
      <c r="BE24" s="69"/>
      <c r="BF24" s="69"/>
      <c r="BG24" s="69"/>
      <c r="BH24" s="69"/>
      <c r="BI24" s="69"/>
      <c r="BJ24" s="69"/>
      <c r="BK24" s="69"/>
      <c r="BL24" s="94"/>
      <c r="BM24" s="69"/>
    </row>
    <row r="25" spans="1:65" ht="12.95" customHeight="1" x14ac:dyDescent="0.25">
      <c r="A25" s="57" t="s">
        <v>157</v>
      </c>
      <c r="B25" s="57" t="s">
        <v>158</v>
      </c>
      <c r="C25" s="57"/>
      <c r="D25" s="58">
        <v>24100004</v>
      </c>
      <c r="E25" s="57" t="s">
        <v>176</v>
      </c>
      <c r="F25" s="54"/>
      <c r="G25" s="123" t="s">
        <v>160</v>
      </c>
      <c r="H25" s="117" t="s">
        <v>161</v>
      </c>
      <c r="I25" s="117" t="s">
        <v>161</v>
      </c>
      <c r="J25" s="53" t="s">
        <v>163</v>
      </c>
      <c r="K25" s="56" t="s">
        <v>164</v>
      </c>
      <c r="L25" s="57"/>
      <c r="M25" s="58" t="s">
        <v>153</v>
      </c>
      <c r="N25" s="56">
        <v>230000000</v>
      </c>
      <c r="O25" s="56" t="s">
        <v>165</v>
      </c>
      <c r="P25" s="56" t="s">
        <v>120</v>
      </c>
      <c r="Q25" s="56" t="s">
        <v>121</v>
      </c>
      <c r="R25" s="58">
        <v>230000000</v>
      </c>
      <c r="S25" s="56" t="s">
        <v>122</v>
      </c>
      <c r="T25" s="119"/>
      <c r="U25" s="56"/>
      <c r="V25" s="53" t="s">
        <v>123</v>
      </c>
      <c r="W25" s="53" t="s">
        <v>166</v>
      </c>
      <c r="X25" s="57">
        <v>0</v>
      </c>
      <c r="Y25" s="57">
        <v>100</v>
      </c>
      <c r="Z25" s="57">
        <v>0</v>
      </c>
      <c r="AA25" s="57"/>
      <c r="AB25" s="120" t="s">
        <v>125</v>
      </c>
      <c r="AC25" s="61"/>
      <c r="AD25" s="62"/>
      <c r="AE25" s="63">
        <v>84291148</v>
      </c>
      <c r="AF25" s="63">
        <v>94406085.760000005</v>
      </c>
      <c r="AG25" s="64"/>
      <c r="AH25" s="65"/>
      <c r="AI25" s="66">
        <v>90110246</v>
      </c>
      <c r="AJ25" s="65">
        <v>100923475.52000001</v>
      </c>
      <c r="AK25" s="61"/>
      <c r="AL25" s="124"/>
      <c r="AM25" s="66">
        <v>96333140</v>
      </c>
      <c r="AN25" s="65">
        <v>107893116.80000001</v>
      </c>
      <c r="AO25" s="122"/>
      <c r="AP25" s="122"/>
      <c r="AQ25" s="122">
        <v>102987798</v>
      </c>
      <c r="AR25" s="122">
        <v>115346333.76000001</v>
      </c>
      <c r="AS25" s="122"/>
      <c r="AT25" s="122"/>
      <c r="AU25" s="122">
        <v>110104214</v>
      </c>
      <c r="AV25" s="122">
        <v>123316719.68000001</v>
      </c>
      <c r="AW25" s="122"/>
      <c r="AX25" s="65">
        <v>0</v>
      </c>
      <c r="AY25" s="122">
        <f t="shared" ref="AY25:AY88" si="7">AX25*1.12</f>
        <v>0</v>
      </c>
      <c r="AZ25" s="53" t="s">
        <v>126</v>
      </c>
      <c r="BA25" s="124" t="s">
        <v>167</v>
      </c>
      <c r="BB25" s="124" t="s">
        <v>162</v>
      </c>
      <c r="BC25" s="56"/>
      <c r="BD25" s="69"/>
      <c r="BE25" s="69"/>
      <c r="BF25" s="69"/>
      <c r="BG25" s="69"/>
      <c r="BH25" s="69"/>
      <c r="BI25" s="69"/>
      <c r="BJ25" s="69"/>
      <c r="BK25" s="69"/>
      <c r="BL25" s="70"/>
      <c r="BM25" s="70"/>
    </row>
    <row r="26" spans="1:65" ht="12.95" customHeight="1" x14ac:dyDescent="0.25">
      <c r="A26" s="70" t="s">
        <v>157</v>
      </c>
      <c r="B26" s="70" t="s">
        <v>158</v>
      </c>
      <c r="C26" s="70"/>
      <c r="D26" s="85">
        <v>24100004</v>
      </c>
      <c r="E26" s="70" t="s">
        <v>590</v>
      </c>
      <c r="F26" s="87"/>
      <c r="G26" s="125" t="s">
        <v>160</v>
      </c>
      <c r="H26" s="126" t="s">
        <v>161</v>
      </c>
      <c r="I26" s="126" t="s">
        <v>161</v>
      </c>
      <c r="J26" s="84" t="s">
        <v>163</v>
      </c>
      <c r="K26" s="69" t="s">
        <v>164</v>
      </c>
      <c r="L26" s="70"/>
      <c r="M26" s="85" t="s">
        <v>153</v>
      </c>
      <c r="N26" s="69">
        <v>230000000</v>
      </c>
      <c r="O26" s="69" t="s">
        <v>165</v>
      </c>
      <c r="P26" s="69" t="s">
        <v>154</v>
      </c>
      <c r="Q26" s="69" t="s">
        <v>121</v>
      </c>
      <c r="R26" s="85">
        <v>230000000</v>
      </c>
      <c r="S26" s="69" t="s">
        <v>122</v>
      </c>
      <c r="T26" s="127"/>
      <c r="U26" s="69"/>
      <c r="V26" s="84" t="s">
        <v>123</v>
      </c>
      <c r="W26" s="84" t="s">
        <v>166</v>
      </c>
      <c r="X26" s="70">
        <v>0</v>
      </c>
      <c r="Y26" s="70">
        <v>100</v>
      </c>
      <c r="Z26" s="70">
        <v>0</v>
      </c>
      <c r="AA26" s="70"/>
      <c r="AB26" s="128" t="s">
        <v>125</v>
      </c>
      <c r="AC26" s="129"/>
      <c r="AD26" s="130"/>
      <c r="AE26" s="131">
        <v>84291148</v>
      </c>
      <c r="AF26" s="131">
        <v>94406085.760000005</v>
      </c>
      <c r="AG26" s="132"/>
      <c r="AH26" s="94"/>
      <c r="AI26" s="133">
        <v>90110246</v>
      </c>
      <c r="AJ26" s="94">
        <v>100923475.52000001</v>
      </c>
      <c r="AK26" s="129"/>
      <c r="AL26" s="134"/>
      <c r="AM26" s="133">
        <v>96333140</v>
      </c>
      <c r="AN26" s="94">
        <v>107893116.80000001</v>
      </c>
      <c r="AO26" s="122"/>
      <c r="AP26" s="122"/>
      <c r="AQ26" s="122">
        <v>102987798</v>
      </c>
      <c r="AR26" s="122">
        <v>115346333.76000001</v>
      </c>
      <c r="AS26" s="122"/>
      <c r="AT26" s="122"/>
      <c r="AU26" s="122">
        <v>110104214</v>
      </c>
      <c r="AV26" s="122">
        <v>123316719.68000001</v>
      </c>
      <c r="AW26" s="122"/>
      <c r="AX26" s="94">
        <f t="shared" si="6"/>
        <v>483826546</v>
      </c>
      <c r="AY26" s="122">
        <f t="shared" si="7"/>
        <v>541885731.5200001</v>
      </c>
      <c r="AZ26" s="84" t="s">
        <v>126</v>
      </c>
      <c r="BA26" s="134" t="s">
        <v>167</v>
      </c>
      <c r="BB26" s="134" t="s">
        <v>162</v>
      </c>
      <c r="BC26" s="69"/>
      <c r="BD26" s="69"/>
      <c r="BE26" s="69"/>
      <c r="BF26" s="69"/>
      <c r="BG26" s="69"/>
      <c r="BH26" s="69"/>
      <c r="BI26" s="69"/>
      <c r="BJ26" s="69"/>
      <c r="BK26" s="69"/>
      <c r="BL26" s="83"/>
      <c r="BM26" s="83"/>
    </row>
    <row r="27" spans="1:65" ht="12.95" customHeight="1" x14ac:dyDescent="0.25">
      <c r="A27" s="53" t="s">
        <v>168</v>
      </c>
      <c r="B27" s="53" t="s">
        <v>169</v>
      </c>
      <c r="C27" s="53" t="s">
        <v>562</v>
      </c>
      <c r="D27" s="54">
        <v>24100005</v>
      </c>
      <c r="E27" s="54" t="s">
        <v>159</v>
      </c>
      <c r="F27" s="54"/>
      <c r="G27" s="135" t="s">
        <v>171</v>
      </c>
      <c r="H27" s="135" t="s">
        <v>172</v>
      </c>
      <c r="I27" s="135" t="s">
        <v>172</v>
      </c>
      <c r="J27" s="53" t="s">
        <v>118</v>
      </c>
      <c r="K27" s="53"/>
      <c r="L27" s="72"/>
      <c r="M27" s="54">
        <v>100</v>
      </c>
      <c r="N27" s="53">
        <v>230000000</v>
      </c>
      <c r="O27" s="72" t="s">
        <v>119</v>
      </c>
      <c r="P27" s="53" t="s">
        <v>120</v>
      </c>
      <c r="Q27" s="53" t="s">
        <v>121</v>
      </c>
      <c r="R27" s="58">
        <v>230000000</v>
      </c>
      <c r="S27" s="53" t="s">
        <v>122</v>
      </c>
      <c r="T27" s="53"/>
      <c r="U27" s="53"/>
      <c r="V27" s="53" t="s">
        <v>123</v>
      </c>
      <c r="W27" s="53" t="s">
        <v>166</v>
      </c>
      <c r="X27" s="136">
        <v>0</v>
      </c>
      <c r="Y27" s="136">
        <v>90</v>
      </c>
      <c r="Z27" s="136">
        <v>10</v>
      </c>
      <c r="AA27" s="72"/>
      <c r="AB27" s="72" t="s">
        <v>125</v>
      </c>
      <c r="AC27" s="53"/>
      <c r="AD27" s="53"/>
      <c r="AE27" s="137">
        <v>398274632.79082179</v>
      </c>
      <c r="AF27" s="63">
        <v>434189280.00000006</v>
      </c>
      <c r="AG27" s="137"/>
      <c r="AH27" s="137"/>
      <c r="AI27" s="137">
        <v>418094133.79376578</v>
      </c>
      <c r="AJ27" s="65">
        <v>455782880.00000006</v>
      </c>
      <c r="AK27" s="137"/>
      <c r="AL27" s="138"/>
      <c r="AM27" s="138">
        <v>436936156.25507623</v>
      </c>
      <c r="AN27" s="65">
        <v>476250880.00000006</v>
      </c>
      <c r="AO27" s="138"/>
      <c r="AP27" s="138"/>
      <c r="AQ27" s="138">
        <v>456777826.83086944</v>
      </c>
      <c r="AR27" s="122">
        <v>497805280.00000006</v>
      </c>
      <c r="AS27" s="138"/>
      <c r="AT27" s="138"/>
      <c r="AU27" s="138">
        <v>473388200.10858357</v>
      </c>
      <c r="AV27" s="122">
        <v>515743200.00000006</v>
      </c>
      <c r="AW27" s="138"/>
      <c r="AX27" s="65">
        <f t="shared" si="6"/>
        <v>2183470949.7791166</v>
      </c>
      <c r="AY27" s="122">
        <f t="shared" si="7"/>
        <v>2445487463.7526107</v>
      </c>
      <c r="AZ27" s="136">
        <v>120240021112</v>
      </c>
      <c r="BA27" s="72" t="s">
        <v>174</v>
      </c>
      <c r="BB27" s="72" t="s">
        <v>173</v>
      </c>
      <c r="BC27" s="72"/>
      <c r="BD27" s="86"/>
      <c r="BE27" s="86"/>
      <c r="BF27" s="86"/>
      <c r="BG27" s="86"/>
      <c r="BH27" s="86"/>
      <c r="BI27" s="86"/>
      <c r="BJ27" s="86"/>
      <c r="BK27" s="86"/>
      <c r="BL27" s="86"/>
      <c r="BM27" s="86"/>
    </row>
    <row r="28" spans="1:65" ht="12.95" customHeight="1" x14ac:dyDescent="0.25">
      <c r="A28" s="57" t="s">
        <v>175</v>
      </c>
      <c r="B28" s="57"/>
      <c r="C28" s="57"/>
      <c r="D28" s="58">
        <v>24100006</v>
      </c>
      <c r="E28" s="57" t="s">
        <v>367</v>
      </c>
      <c r="F28" s="54"/>
      <c r="G28" s="74" t="s">
        <v>177</v>
      </c>
      <c r="H28" s="74" t="s">
        <v>178</v>
      </c>
      <c r="I28" s="74" t="s">
        <v>178</v>
      </c>
      <c r="J28" s="53" t="s">
        <v>118</v>
      </c>
      <c r="K28" s="56"/>
      <c r="L28" s="118"/>
      <c r="M28" s="118">
        <v>100</v>
      </c>
      <c r="N28" s="56">
        <v>230000000</v>
      </c>
      <c r="O28" s="56" t="s">
        <v>119</v>
      </c>
      <c r="P28" s="56" t="s">
        <v>120</v>
      </c>
      <c r="Q28" s="56" t="s">
        <v>121</v>
      </c>
      <c r="R28" s="58">
        <v>230000000</v>
      </c>
      <c r="S28" s="56" t="s">
        <v>155</v>
      </c>
      <c r="T28" s="56"/>
      <c r="U28" s="56"/>
      <c r="V28" s="56" t="s">
        <v>123</v>
      </c>
      <c r="W28" s="56" t="s">
        <v>124</v>
      </c>
      <c r="X28" s="76">
        <v>0</v>
      </c>
      <c r="Y28" s="76">
        <v>100</v>
      </c>
      <c r="Z28" s="76">
        <v>0</v>
      </c>
      <c r="AA28" s="118"/>
      <c r="AB28" s="56" t="s">
        <v>125</v>
      </c>
      <c r="AC28" s="139"/>
      <c r="AD28" s="65"/>
      <c r="AE28" s="65">
        <v>70427060</v>
      </c>
      <c r="AF28" s="63">
        <f t="shared" si="5"/>
        <v>78878307.200000003</v>
      </c>
      <c r="AG28" s="138"/>
      <c r="AH28" s="65"/>
      <c r="AI28" s="65">
        <v>70427060</v>
      </c>
      <c r="AJ28" s="65">
        <f t="shared" ref="AJ28:AJ116" si="8">AI28*1.12</f>
        <v>78878307.200000003</v>
      </c>
      <c r="AK28" s="139"/>
      <c r="AL28" s="65"/>
      <c r="AM28" s="65">
        <v>70427060</v>
      </c>
      <c r="AN28" s="65">
        <f t="shared" ref="AN28:AN116" si="9">AM28*1.12</f>
        <v>78878307.200000003</v>
      </c>
      <c r="AO28" s="138"/>
      <c r="AP28" s="65"/>
      <c r="AQ28" s="65"/>
      <c r="AR28" s="122"/>
      <c r="AS28" s="138"/>
      <c r="AT28" s="65"/>
      <c r="AU28" s="65"/>
      <c r="AV28" s="65"/>
      <c r="AW28" s="65"/>
      <c r="AX28" s="65">
        <v>0</v>
      </c>
      <c r="AY28" s="122">
        <f t="shared" si="7"/>
        <v>0</v>
      </c>
      <c r="AZ28" s="140" t="s">
        <v>126</v>
      </c>
      <c r="BA28" s="72" t="s">
        <v>180</v>
      </c>
      <c r="BB28" s="72" t="s">
        <v>179</v>
      </c>
      <c r="BC28" s="56"/>
      <c r="BD28" s="69"/>
      <c r="BE28" s="69"/>
      <c r="BF28" s="69"/>
      <c r="BG28" s="69"/>
      <c r="BH28" s="69"/>
      <c r="BI28" s="69"/>
      <c r="BJ28" s="69"/>
      <c r="BK28" s="69"/>
      <c r="BL28" s="87"/>
      <c r="BM28" s="87"/>
    </row>
    <row r="29" spans="1:65" s="292" customFormat="1" ht="12.95" customHeight="1" x14ac:dyDescent="0.25">
      <c r="A29" s="284" t="s">
        <v>175</v>
      </c>
      <c r="B29" s="284"/>
      <c r="C29" s="284"/>
      <c r="D29" s="285">
        <v>24100006</v>
      </c>
      <c r="E29" s="284" t="s">
        <v>592</v>
      </c>
      <c r="F29" s="319"/>
      <c r="G29" s="320" t="s">
        <v>177</v>
      </c>
      <c r="H29" s="320" t="s">
        <v>178</v>
      </c>
      <c r="I29" s="320" t="s">
        <v>178</v>
      </c>
      <c r="J29" s="321" t="s">
        <v>118</v>
      </c>
      <c r="K29" s="290"/>
      <c r="L29" s="322"/>
      <c r="M29" s="322">
        <v>100</v>
      </c>
      <c r="N29" s="290">
        <v>230000000</v>
      </c>
      <c r="O29" s="290" t="s">
        <v>119</v>
      </c>
      <c r="P29" s="290" t="s">
        <v>154</v>
      </c>
      <c r="Q29" s="290" t="s">
        <v>121</v>
      </c>
      <c r="R29" s="285">
        <v>230000000</v>
      </c>
      <c r="S29" s="290" t="s">
        <v>155</v>
      </c>
      <c r="T29" s="290"/>
      <c r="U29" s="290"/>
      <c r="V29" s="290" t="s">
        <v>123</v>
      </c>
      <c r="W29" s="290" t="s">
        <v>124</v>
      </c>
      <c r="X29" s="323">
        <v>0</v>
      </c>
      <c r="Y29" s="323">
        <v>100</v>
      </c>
      <c r="Z29" s="323">
        <v>0</v>
      </c>
      <c r="AA29" s="322"/>
      <c r="AB29" s="290" t="s">
        <v>125</v>
      </c>
      <c r="AC29" s="324"/>
      <c r="AD29" s="286"/>
      <c r="AE29" s="286">
        <v>70427060</v>
      </c>
      <c r="AF29" s="325">
        <f t="shared" si="5"/>
        <v>78878307.200000003</v>
      </c>
      <c r="AG29" s="326"/>
      <c r="AH29" s="286"/>
      <c r="AI29" s="286">
        <v>70427060</v>
      </c>
      <c r="AJ29" s="286">
        <f t="shared" si="8"/>
        <v>78878307.200000003</v>
      </c>
      <c r="AK29" s="324"/>
      <c r="AL29" s="286"/>
      <c r="AM29" s="286">
        <v>70427060</v>
      </c>
      <c r="AN29" s="286">
        <f t="shared" si="9"/>
        <v>78878307.200000003</v>
      </c>
      <c r="AO29" s="326"/>
      <c r="AP29" s="286"/>
      <c r="AQ29" s="286"/>
      <c r="AR29" s="287"/>
      <c r="AS29" s="326"/>
      <c r="AT29" s="286"/>
      <c r="AU29" s="286"/>
      <c r="AV29" s="286"/>
      <c r="AW29" s="286"/>
      <c r="AX29" s="286">
        <v>0</v>
      </c>
      <c r="AY29" s="287">
        <f t="shared" si="7"/>
        <v>0</v>
      </c>
      <c r="AZ29" s="288" t="s">
        <v>126</v>
      </c>
      <c r="BA29" s="289" t="s">
        <v>180</v>
      </c>
      <c r="BB29" s="289" t="s">
        <v>179</v>
      </c>
      <c r="BC29" s="290"/>
      <c r="BD29" s="290"/>
      <c r="BE29" s="290"/>
      <c r="BF29" s="290"/>
      <c r="BG29" s="290"/>
      <c r="BH29" s="290"/>
      <c r="BI29" s="290"/>
      <c r="BJ29" s="290"/>
      <c r="BK29" s="290"/>
      <c r="BL29" s="291"/>
      <c r="BM29" s="291"/>
    </row>
    <row r="30" spans="1:65" ht="12.95" customHeight="1" x14ac:dyDescent="0.25">
      <c r="A30" s="70" t="s">
        <v>175</v>
      </c>
      <c r="B30" s="70"/>
      <c r="C30" s="70" t="s">
        <v>562</v>
      </c>
      <c r="D30" s="85">
        <v>24100007</v>
      </c>
      <c r="E30" s="70" t="s">
        <v>181</v>
      </c>
      <c r="F30" s="87"/>
      <c r="G30" s="143" t="s">
        <v>182</v>
      </c>
      <c r="H30" s="141" t="s">
        <v>183</v>
      </c>
      <c r="I30" s="141" t="s">
        <v>183</v>
      </c>
      <c r="J30" s="69" t="s">
        <v>118</v>
      </c>
      <c r="K30" s="69"/>
      <c r="L30" s="69"/>
      <c r="M30" s="142">
        <v>100</v>
      </c>
      <c r="N30" s="69" t="s">
        <v>139</v>
      </c>
      <c r="O30" s="69" t="s">
        <v>140</v>
      </c>
      <c r="P30" s="69" t="s">
        <v>120</v>
      </c>
      <c r="Q30" s="69" t="s">
        <v>121</v>
      </c>
      <c r="R30" s="85" t="s">
        <v>139</v>
      </c>
      <c r="S30" s="69" t="s">
        <v>122</v>
      </c>
      <c r="T30" s="69"/>
      <c r="U30" s="69"/>
      <c r="V30" s="69" t="s">
        <v>123</v>
      </c>
      <c r="W30" s="69" t="s">
        <v>124</v>
      </c>
      <c r="X30" s="91">
        <v>0</v>
      </c>
      <c r="Y30" s="91">
        <v>100</v>
      </c>
      <c r="Z30" s="91">
        <v>0</v>
      </c>
      <c r="AA30" s="69"/>
      <c r="AB30" s="69" t="s">
        <v>125</v>
      </c>
      <c r="AC30" s="144"/>
      <c r="AD30" s="94"/>
      <c r="AE30" s="94">
        <v>307901849.83999997</v>
      </c>
      <c r="AF30" s="131">
        <v>344850071.82080001</v>
      </c>
      <c r="AG30" s="94"/>
      <c r="AH30" s="94"/>
      <c r="AI30" s="94">
        <v>320217923.82999998</v>
      </c>
      <c r="AJ30" s="94">
        <v>358644074.68959999</v>
      </c>
      <c r="AK30" s="144"/>
      <c r="AL30" s="94"/>
      <c r="AM30" s="94">
        <v>333026640.77999997</v>
      </c>
      <c r="AN30" s="94">
        <v>372989837.67360002</v>
      </c>
      <c r="AO30" s="94"/>
      <c r="AP30" s="94"/>
      <c r="AQ30" s="94"/>
      <c r="AR30" s="122"/>
      <c r="AS30" s="94"/>
      <c r="AT30" s="94"/>
      <c r="AU30" s="94"/>
      <c r="AV30" s="94"/>
      <c r="AW30" s="94"/>
      <c r="AX30" s="94">
        <v>0</v>
      </c>
      <c r="AY30" s="122">
        <f t="shared" si="7"/>
        <v>0</v>
      </c>
      <c r="AZ30" s="70" t="s">
        <v>126</v>
      </c>
      <c r="BA30" s="70" t="s">
        <v>185</v>
      </c>
      <c r="BB30" s="86" t="s">
        <v>184</v>
      </c>
      <c r="BC30" s="69"/>
      <c r="BD30" s="69"/>
      <c r="BE30" s="69"/>
      <c r="BF30" s="69"/>
      <c r="BG30" s="69"/>
      <c r="BH30" s="69"/>
      <c r="BI30" s="69"/>
      <c r="BJ30" s="69"/>
      <c r="BK30" s="69"/>
      <c r="BL30" s="94"/>
      <c r="BM30" s="94"/>
    </row>
    <row r="31" spans="1:65" ht="12.95" customHeight="1" x14ac:dyDescent="0.25">
      <c r="A31" s="57" t="s">
        <v>175</v>
      </c>
      <c r="B31" s="57"/>
      <c r="C31" s="57"/>
      <c r="D31" s="58">
        <v>24100008</v>
      </c>
      <c r="E31" s="57" t="s">
        <v>359</v>
      </c>
      <c r="F31" s="54"/>
      <c r="G31" s="145" t="s">
        <v>187</v>
      </c>
      <c r="H31" s="74" t="s">
        <v>188</v>
      </c>
      <c r="I31" s="74" t="s">
        <v>188</v>
      </c>
      <c r="J31" s="56" t="s">
        <v>118</v>
      </c>
      <c r="K31" s="56"/>
      <c r="L31" s="56"/>
      <c r="M31" s="118">
        <v>100</v>
      </c>
      <c r="N31" s="56" t="s">
        <v>139</v>
      </c>
      <c r="O31" s="56" t="s">
        <v>140</v>
      </c>
      <c r="P31" s="56" t="s">
        <v>120</v>
      </c>
      <c r="Q31" s="56" t="s">
        <v>121</v>
      </c>
      <c r="R31" s="58" t="s">
        <v>139</v>
      </c>
      <c r="S31" s="56" t="s">
        <v>122</v>
      </c>
      <c r="T31" s="56"/>
      <c r="U31" s="56"/>
      <c r="V31" s="56" t="s">
        <v>123</v>
      </c>
      <c r="W31" s="56" t="s">
        <v>124</v>
      </c>
      <c r="X31" s="76">
        <v>0</v>
      </c>
      <c r="Y31" s="76">
        <v>100</v>
      </c>
      <c r="Z31" s="76">
        <v>0</v>
      </c>
      <c r="AA31" s="56"/>
      <c r="AB31" s="56" t="s">
        <v>125</v>
      </c>
      <c r="AC31" s="146"/>
      <c r="AD31" s="65"/>
      <c r="AE31" s="65">
        <v>130885485</v>
      </c>
      <c r="AF31" s="63">
        <f t="shared" si="5"/>
        <v>146591743.20000002</v>
      </c>
      <c r="AG31" s="65"/>
      <c r="AH31" s="65"/>
      <c r="AI31" s="65">
        <v>130885485</v>
      </c>
      <c r="AJ31" s="65">
        <f t="shared" si="8"/>
        <v>146591743.20000002</v>
      </c>
      <c r="AK31" s="146"/>
      <c r="AL31" s="65"/>
      <c r="AM31" s="65">
        <v>130885485</v>
      </c>
      <c r="AN31" s="65">
        <f t="shared" si="9"/>
        <v>146591743.20000002</v>
      </c>
      <c r="AO31" s="65"/>
      <c r="AP31" s="65"/>
      <c r="AQ31" s="65"/>
      <c r="AR31" s="122"/>
      <c r="AS31" s="65"/>
      <c r="AT31" s="65"/>
      <c r="AU31" s="65"/>
      <c r="AV31" s="65"/>
      <c r="AW31" s="65"/>
      <c r="AX31" s="65">
        <v>0</v>
      </c>
      <c r="AY31" s="122">
        <f t="shared" si="7"/>
        <v>0</v>
      </c>
      <c r="AZ31" s="57" t="s">
        <v>126</v>
      </c>
      <c r="BA31" s="57" t="s">
        <v>190</v>
      </c>
      <c r="BB31" s="72" t="s">
        <v>189</v>
      </c>
      <c r="BC31" s="56"/>
      <c r="BD31" s="69"/>
      <c r="BE31" s="69"/>
      <c r="BF31" s="69"/>
      <c r="BG31" s="69"/>
      <c r="BH31" s="69"/>
      <c r="BI31" s="69"/>
      <c r="BJ31" s="69"/>
      <c r="BK31" s="69"/>
      <c r="BL31" s="94"/>
      <c r="BM31" s="94"/>
    </row>
    <row r="32" spans="1:65" ht="12.95" customHeight="1" x14ac:dyDescent="0.25">
      <c r="A32" s="70" t="s">
        <v>175</v>
      </c>
      <c r="B32" s="70"/>
      <c r="C32" s="70"/>
      <c r="D32" s="85">
        <v>24100008</v>
      </c>
      <c r="E32" s="70" t="s">
        <v>591</v>
      </c>
      <c r="F32" s="87"/>
      <c r="G32" s="143" t="s">
        <v>187</v>
      </c>
      <c r="H32" s="141" t="s">
        <v>188</v>
      </c>
      <c r="I32" s="141" t="s">
        <v>188</v>
      </c>
      <c r="J32" s="69" t="s">
        <v>118</v>
      </c>
      <c r="K32" s="69"/>
      <c r="L32" s="69"/>
      <c r="M32" s="142">
        <v>100</v>
      </c>
      <c r="N32" s="69" t="s">
        <v>139</v>
      </c>
      <c r="O32" s="69" t="s">
        <v>140</v>
      </c>
      <c r="P32" s="69" t="s">
        <v>154</v>
      </c>
      <c r="Q32" s="69" t="s">
        <v>121</v>
      </c>
      <c r="R32" s="85" t="s">
        <v>139</v>
      </c>
      <c r="S32" s="69" t="s">
        <v>122</v>
      </c>
      <c r="T32" s="69"/>
      <c r="U32" s="69"/>
      <c r="V32" s="69" t="s">
        <v>123</v>
      </c>
      <c r="W32" s="69" t="s">
        <v>124</v>
      </c>
      <c r="X32" s="91">
        <v>0</v>
      </c>
      <c r="Y32" s="91">
        <v>100</v>
      </c>
      <c r="Z32" s="91">
        <v>0</v>
      </c>
      <c r="AA32" s="69"/>
      <c r="AB32" s="69" t="s">
        <v>125</v>
      </c>
      <c r="AC32" s="144"/>
      <c r="AD32" s="94"/>
      <c r="AE32" s="94">
        <v>171246423</v>
      </c>
      <c r="AF32" s="131">
        <f t="shared" si="5"/>
        <v>191795993.76000002</v>
      </c>
      <c r="AG32" s="94"/>
      <c r="AH32" s="94"/>
      <c r="AI32" s="94">
        <v>171246423</v>
      </c>
      <c r="AJ32" s="94">
        <f t="shared" si="8"/>
        <v>191795993.76000002</v>
      </c>
      <c r="AK32" s="144"/>
      <c r="AL32" s="94"/>
      <c r="AM32" s="94">
        <v>171246423</v>
      </c>
      <c r="AN32" s="94">
        <f t="shared" si="9"/>
        <v>191795993.76000002</v>
      </c>
      <c r="AO32" s="94"/>
      <c r="AP32" s="94"/>
      <c r="AQ32" s="94"/>
      <c r="AR32" s="122"/>
      <c r="AS32" s="94"/>
      <c r="AT32" s="94"/>
      <c r="AU32" s="94"/>
      <c r="AV32" s="94"/>
      <c r="AW32" s="94"/>
      <c r="AX32" s="94">
        <f t="shared" si="6"/>
        <v>513739269</v>
      </c>
      <c r="AY32" s="122">
        <f t="shared" si="7"/>
        <v>575387981.28000009</v>
      </c>
      <c r="AZ32" s="70" t="s">
        <v>126</v>
      </c>
      <c r="BA32" s="70" t="s">
        <v>190</v>
      </c>
      <c r="BB32" s="86" t="s">
        <v>189</v>
      </c>
      <c r="BC32" s="69"/>
      <c r="BD32" s="69"/>
      <c r="BE32" s="69"/>
      <c r="BF32" s="69"/>
      <c r="BG32" s="69"/>
      <c r="BH32" s="69"/>
      <c r="BI32" s="69"/>
      <c r="BJ32" s="69"/>
      <c r="BK32" s="69"/>
      <c r="BL32" s="83"/>
      <c r="BM32" s="83"/>
    </row>
    <row r="33" spans="1:67" ht="12.95" customHeight="1" x14ac:dyDescent="0.25">
      <c r="A33" s="57" t="s">
        <v>191</v>
      </c>
      <c r="B33" s="57" t="s">
        <v>192</v>
      </c>
      <c r="C33" s="57" t="s">
        <v>562</v>
      </c>
      <c r="D33" s="58">
        <v>24100009</v>
      </c>
      <c r="E33" s="57" t="s">
        <v>350</v>
      </c>
      <c r="F33" s="54"/>
      <c r="G33" s="147" t="s">
        <v>194</v>
      </c>
      <c r="H33" s="147" t="s">
        <v>195</v>
      </c>
      <c r="I33" s="147" t="s">
        <v>195</v>
      </c>
      <c r="J33" s="148" t="s">
        <v>118</v>
      </c>
      <c r="K33" s="148"/>
      <c r="L33" s="148"/>
      <c r="M33" s="149">
        <v>100</v>
      </c>
      <c r="N33" s="150">
        <v>230000000</v>
      </c>
      <c r="O33" s="150" t="s">
        <v>119</v>
      </c>
      <c r="P33" s="150" t="s">
        <v>141</v>
      </c>
      <c r="Q33" s="148" t="s">
        <v>121</v>
      </c>
      <c r="R33" s="390">
        <v>230000000</v>
      </c>
      <c r="S33" s="151" t="s">
        <v>197</v>
      </c>
      <c r="T33" s="151"/>
      <c r="U33" s="148"/>
      <c r="V33" s="150" t="s">
        <v>123</v>
      </c>
      <c r="W33" s="148" t="s">
        <v>166</v>
      </c>
      <c r="X33" s="148">
        <v>0</v>
      </c>
      <c r="Y33" s="148">
        <v>100</v>
      </c>
      <c r="Z33" s="148">
        <v>0</v>
      </c>
      <c r="AA33" s="152"/>
      <c r="AB33" s="150" t="s">
        <v>125</v>
      </c>
      <c r="AC33" s="153"/>
      <c r="AD33" s="153"/>
      <c r="AE33" s="63">
        <v>603542188</v>
      </c>
      <c r="AF33" s="63">
        <v>675967250.56000006</v>
      </c>
      <c r="AG33" s="63"/>
      <c r="AH33" s="63"/>
      <c r="AI33" s="63">
        <v>603542188</v>
      </c>
      <c r="AJ33" s="65">
        <v>675967250.56000006</v>
      </c>
      <c r="AK33" s="63"/>
      <c r="AL33" s="63"/>
      <c r="AM33" s="63">
        <v>603542188</v>
      </c>
      <c r="AN33" s="65">
        <v>675967250.56000006</v>
      </c>
      <c r="AO33" s="63"/>
      <c r="AP33" s="63"/>
      <c r="AQ33" s="63">
        <v>603542188</v>
      </c>
      <c r="AR33" s="122">
        <v>675967250.56000006</v>
      </c>
      <c r="AS33" s="63"/>
      <c r="AT33" s="63"/>
      <c r="AU33" s="63">
        <v>603542188</v>
      </c>
      <c r="AV33" s="122">
        <v>675967250.56000006</v>
      </c>
      <c r="AW33" s="63"/>
      <c r="AX33" s="65">
        <v>0</v>
      </c>
      <c r="AY33" s="122">
        <f t="shared" si="7"/>
        <v>0</v>
      </c>
      <c r="AZ33" s="153" t="s">
        <v>126</v>
      </c>
      <c r="BA33" s="154" t="s">
        <v>198</v>
      </c>
      <c r="BB33" s="154" t="s">
        <v>196</v>
      </c>
      <c r="BC33" s="154"/>
      <c r="BD33" s="87"/>
      <c r="BE33" s="84"/>
      <c r="BF33" s="155"/>
      <c r="BG33" s="156"/>
      <c r="BH33" s="156"/>
      <c r="BI33" s="156"/>
      <c r="BJ33" s="156"/>
      <c r="BK33" s="156"/>
      <c r="BL33" s="84"/>
      <c r="BM33" s="84"/>
      <c r="BN33" s="157"/>
      <c r="BO33" s="158"/>
    </row>
    <row r="34" spans="1:67" s="169" customFormat="1" ht="12.95" customHeight="1" x14ac:dyDescent="0.25">
      <c r="A34" s="159" t="s">
        <v>191</v>
      </c>
      <c r="B34" s="159" t="s">
        <v>192</v>
      </c>
      <c r="C34" s="160" t="s">
        <v>562</v>
      </c>
      <c r="D34" s="159">
        <v>24100009</v>
      </c>
      <c r="E34" s="161" t="s">
        <v>483</v>
      </c>
      <c r="F34" s="161" t="s">
        <v>523</v>
      </c>
      <c r="G34" s="82" t="s">
        <v>194</v>
      </c>
      <c r="H34" s="82" t="s">
        <v>195</v>
      </c>
      <c r="I34" s="82" t="s">
        <v>195</v>
      </c>
      <c r="J34" s="82" t="s">
        <v>118</v>
      </c>
      <c r="K34" s="82"/>
      <c r="L34" s="82"/>
      <c r="M34" s="337">
        <v>100</v>
      </c>
      <c r="N34" s="163">
        <v>230000000</v>
      </c>
      <c r="O34" s="164" t="s">
        <v>119</v>
      </c>
      <c r="P34" s="165" t="s">
        <v>120</v>
      </c>
      <c r="Q34" s="164" t="s">
        <v>121</v>
      </c>
      <c r="R34" s="391">
        <v>230000000</v>
      </c>
      <c r="S34" s="162" t="s">
        <v>197</v>
      </c>
      <c r="T34" s="163"/>
      <c r="U34" s="166"/>
      <c r="V34" s="163" t="s">
        <v>123</v>
      </c>
      <c r="W34" s="163" t="s">
        <v>166</v>
      </c>
      <c r="X34" s="163">
        <v>0</v>
      </c>
      <c r="Y34" s="163">
        <v>100</v>
      </c>
      <c r="Z34" s="163">
        <v>0</v>
      </c>
      <c r="AA34" s="82"/>
      <c r="AB34" s="82" t="s">
        <v>125</v>
      </c>
      <c r="AC34" s="82"/>
      <c r="AD34" s="82"/>
      <c r="AE34" s="167">
        <v>603542188</v>
      </c>
      <c r="AF34" s="167">
        <f>AE34*1.12</f>
        <v>675967250.56000006</v>
      </c>
      <c r="AG34" s="80"/>
      <c r="AH34" s="80"/>
      <c r="AI34" s="167">
        <v>633680635</v>
      </c>
      <c r="AJ34" s="167">
        <f>AI34*1.12</f>
        <v>709722311.20000005</v>
      </c>
      <c r="AK34" s="80"/>
      <c r="AL34" s="80"/>
      <c r="AM34" s="167">
        <v>665402359</v>
      </c>
      <c r="AN34" s="167">
        <f>AM34*1.12</f>
        <v>745250642.08000004</v>
      </c>
      <c r="AO34" s="80"/>
      <c r="AP34" s="80"/>
      <c r="AQ34" s="80">
        <v>698707360</v>
      </c>
      <c r="AR34" s="80">
        <f>AQ34*1.12</f>
        <v>782552243.20000005</v>
      </c>
      <c r="AS34" s="80"/>
      <c r="AT34" s="80"/>
      <c r="AU34" s="80">
        <v>733605002</v>
      </c>
      <c r="AV34" s="80">
        <f>AU34*1.12</f>
        <v>821637602.24000013</v>
      </c>
      <c r="AW34" s="80"/>
      <c r="AX34" s="80">
        <f>AE34+AI34+AM34+AQ34+AU34</f>
        <v>3334937544</v>
      </c>
      <c r="AY34" s="122">
        <f t="shared" si="7"/>
        <v>3735130049.2800002</v>
      </c>
      <c r="AZ34" s="82" t="s">
        <v>126</v>
      </c>
      <c r="BA34" s="82" t="s">
        <v>198</v>
      </c>
      <c r="BB34" s="82" t="s">
        <v>196</v>
      </c>
      <c r="BC34" s="82"/>
      <c r="BD34" s="168"/>
      <c r="BE34" s="168"/>
      <c r="BF34" s="168"/>
      <c r="BG34" s="168"/>
      <c r="BH34" s="168"/>
      <c r="BI34" s="168"/>
      <c r="BJ34" s="168"/>
      <c r="BK34" s="168"/>
      <c r="BL34" s="168"/>
      <c r="BM34" s="168"/>
    </row>
    <row r="35" spans="1:67" ht="12.95" customHeight="1" x14ac:dyDescent="0.25">
      <c r="A35" s="57" t="s">
        <v>191</v>
      </c>
      <c r="B35" s="57" t="s">
        <v>192</v>
      </c>
      <c r="C35" s="57"/>
      <c r="D35" s="58">
        <v>24100010</v>
      </c>
      <c r="E35" s="57" t="s">
        <v>344</v>
      </c>
      <c r="F35" s="54"/>
      <c r="G35" s="147" t="s">
        <v>194</v>
      </c>
      <c r="H35" s="147" t="s">
        <v>195</v>
      </c>
      <c r="I35" s="147" t="s">
        <v>195</v>
      </c>
      <c r="J35" s="148" t="s">
        <v>118</v>
      </c>
      <c r="K35" s="148"/>
      <c r="L35" s="148"/>
      <c r="M35" s="149">
        <v>100</v>
      </c>
      <c r="N35" s="150">
        <v>230000000</v>
      </c>
      <c r="O35" s="150" t="s">
        <v>119</v>
      </c>
      <c r="P35" s="150" t="s">
        <v>141</v>
      </c>
      <c r="Q35" s="148" t="s">
        <v>121</v>
      </c>
      <c r="R35" s="390">
        <v>230000000</v>
      </c>
      <c r="S35" s="151" t="s">
        <v>201</v>
      </c>
      <c r="T35" s="151"/>
      <c r="U35" s="148"/>
      <c r="V35" s="150" t="s">
        <v>123</v>
      </c>
      <c r="W35" s="148" t="s">
        <v>166</v>
      </c>
      <c r="X35" s="148">
        <v>0</v>
      </c>
      <c r="Y35" s="148">
        <v>100</v>
      </c>
      <c r="Z35" s="148">
        <v>0</v>
      </c>
      <c r="AA35" s="152"/>
      <c r="AB35" s="150" t="s">
        <v>125</v>
      </c>
      <c r="AC35" s="170"/>
      <c r="AD35" s="170"/>
      <c r="AE35" s="63">
        <v>862578560</v>
      </c>
      <c r="AF35" s="63">
        <v>966087987.20000005</v>
      </c>
      <c r="AG35" s="63"/>
      <c r="AH35" s="63"/>
      <c r="AI35" s="63">
        <v>862578560</v>
      </c>
      <c r="AJ35" s="65">
        <v>966087987.20000005</v>
      </c>
      <c r="AK35" s="63"/>
      <c r="AL35" s="63"/>
      <c r="AM35" s="63">
        <v>862578560</v>
      </c>
      <c r="AN35" s="65">
        <v>966087987.20000005</v>
      </c>
      <c r="AO35" s="63"/>
      <c r="AP35" s="63"/>
      <c r="AQ35" s="63">
        <v>862578560</v>
      </c>
      <c r="AR35" s="122">
        <v>966087987.20000005</v>
      </c>
      <c r="AS35" s="63"/>
      <c r="AT35" s="63"/>
      <c r="AU35" s="63">
        <v>862578560</v>
      </c>
      <c r="AV35" s="122">
        <v>966087987.20000005</v>
      </c>
      <c r="AW35" s="63"/>
      <c r="AX35" s="65">
        <v>0</v>
      </c>
      <c r="AY35" s="122">
        <f t="shared" si="7"/>
        <v>0</v>
      </c>
      <c r="AZ35" s="54" t="s">
        <v>126</v>
      </c>
      <c r="BA35" s="53" t="s">
        <v>202</v>
      </c>
      <c r="BB35" s="171" t="s">
        <v>200</v>
      </c>
      <c r="BC35" s="150"/>
      <c r="BD35" s="156"/>
      <c r="BE35" s="156"/>
      <c r="BF35" s="156"/>
      <c r="BG35" s="156"/>
      <c r="BH35" s="156"/>
      <c r="BI35" s="156"/>
      <c r="BJ35" s="156"/>
      <c r="BK35" s="84"/>
      <c r="BL35" s="84"/>
      <c r="BM35" s="84"/>
      <c r="BN35" s="157"/>
      <c r="BO35" s="158"/>
    </row>
    <row r="36" spans="1:67" s="169" customFormat="1" ht="12.95" customHeight="1" x14ac:dyDescent="0.25">
      <c r="A36" s="159" t="s">
        <v>191</v>
      </c>
      <c r="B36" s="159" t="s">
        <v>192</v>
      </c>
      <c r="C36" s="160" t="s">
        <v>562</v>
      </c>
      <c r="D36" s="159">
        <v>24100010</v>
      </c>
      <c r="E36" s="161" t="s">
        <v>484</v>
      </c>
      <c r="F36" s="161" t="s">
        <v>524</v>
      </c>
      <c r="G36" s="82" t="s">
        <v>194</v>
      </c>
      <c r="H36" s="82" t="s">
        <v>195</v>
      </c>
      <c r="I36" s="82" t="s">
        <v>195</v>
      </c>
      <c r="J36" s="82" t="s">
        <v>118</v>
      </c>
      <c r="K36" s="82"/>
      <c r="L36" s="82"/>
      <c r="M36" s="337">
        <v>100</v>
      </c>
      <c r="N36" s="163">
        <v>230000000</v>
      </c>
      <c r="O36" s="164" t="s">
        <v>119</v>
      </c>
      <c r="P36" s="165" t="s">
        <v>120</v>
      </c>
      <c r="Q36" s="164" t="s">
        <v>121</v>
      </c>
      <c r="R36" s="391">
        <v>230000000</v>
      </c>
      <c r="S36" s="162" t="s">
        <v>201</v>
      </c>
      <c r="T36" s="163"/>
      <c r="U36" s="166"/>
      <c r="V36" s="163" t="s">
        <v>123</v>
      </c>
      <c r="W36" s="163" t="s">
        <v>166</v>
      </c>
      <c r="X36" s="163">
        <v>0</v>
      </c>
      <c r="Y36" s="163">
        <v>100</v>
      </c>
      <c r="Z36" s="163">
        <v>0</v>
      </c>
      <c r="AA36" s="82"/>
      <c r="AB36" s="82" t="s">
        <v>125</v>
      </c>
      <c r="AC36" s="82"/>
      <c r="AD36" s="82"/>
      <c r="AE36" s="167">
        <v>862578560</v>
      </c>
      <c r="AF36" s="167">
        <f t="shared" ref="AF36" si="10">AE36*1.12</f>
        <v>966087987.20000005</v>
      </c>
      <c r="AG36" s="80"/>
      <c r="AH36" s="80"/>
      <c r="AI36" s="167">
        <v>905654240</v>
      </c>
      <c r="AJ36" s="167">
        <f t="shared" ref="AJ36" si="11">AI36*1.12</f>
        <v>1014332748.8000001</v>
      </c>
      <c r="AK36" s="80"/>
      <c r="AL36" s="80"/>
      <c r="AM36" s="167">
        <v>950991200</v>
      </c>
      <c r="AN36" s="167">
        <f t="shared" ref="AN36" si="12">AM36*1.12</f>
        <v>1065110144.0000001</v>
      </c>
      <c r="AO36" s="80"/>
      <c r="AP36" s="80"/>
      <c r="AQ36" s="80">
        <v>998589440</v>
      </c>
      <c r="AR36" s="80">
        <f t="shared" ref="AR36" si="13">AQ36*1.12</f>
        <v>1118420172.8000002</v>
      </c>
      <c r="AS36" s="80"/>
      <c r="AT36" s="80"/>
      <c r="AU36" s="80">
        <v>1048467520</v>
      </c>
      <c r="AV36" s="80">
        <f t="shared" ref="AV36" si="14">AU36*1.12</f>
        <v>1174283622.4000001</v>
      </c>
      <c r="AW36" s="80"/>
      <c r="AX36" s="80">
        <f t="shared" si="6"/>
        <v>4766280960</v>
      </c>
      <c r="AY36" s="122">
        <f t="shared" si="7"/>
        <v>5338234675.2000008</v>
      </c>
      <c r="AZ36" s="82" t="s">
        <v>126</v>
      </c>
      <c r="BA36" s="82" t="s">
        <v>202</v>
      </c>
      <c r="BB36" s="82" t="s">
        <v>200</v>
      </c>
      <c r="BC36" s="82"/>
      <c r="BD36" s="168"/>
      <c r="BE36" s="168"/>
      <c r="BF36" s="168"/>
      <c r="BG36" s="168"/>
      <c r="BH36" s="168"/>
      <c r="BI36" s="168"/>
      <c r="BJ36" s="168"/>
      <c r="BK36" s="168"/>
      <c r="BL36" s="168"/>
      <c r="BM36" s="168"/>
    </row>
    <row r="37" spans="1:67" ht="12.95" customHeight="1" x14ac:dyDescent="0.25">
      <c r="A37" s="57" t="s">
        <v>191</v>
      </c>
      <c r="B37" s="57" t="s">
        <v>192</v>
      </c>
      <c r="C37" s="57"/>
      <c r="D37" s="58">
        <v>24100011</v>
      </c>
      <c r="E37" s="57" t="s">
        <v>341</v>
      </c>
      <c r="F37" s="54"/>
      <c r="G37" s="147" t="s">
        <v>194</v>
      </c>
      <c r="H37" s="147" t="s">
        <v>195</v>
      </c>
      <c r="I37" s="147" t="s">
        <v>195</v>
      </c>
      <c r="J37" s="148" t="s">
        <v>118</v>
      </c>
      <c r="K37" s="148"/>
      <c r="L37" s="148"/>
      <c r="M37" s="149">
        <v>100</v>
      </c>
      <c r="N37" s="150">
        <v>230000000</v>
      </c>
      <c r="O37" s="150" t="s">
        <v>119</v>
      </c>
      <c r="P37" s="150" t="s">
        <v>141</v>
      </c>
      <c r="Q37" s="148" t="s">
        <v>121</v>
      </c>
      <c r="R37" s="390">
        <v>230000000</v>
      </c>
      <c r="S37" s="151" t="s">
        <v>205</v>
      </c>
      <c r="T37" s="151"/>
      <c r="U37" s="148"/>
      <c r="V37" s="150" t="s">
        <v>123</v>
      </c>
      <c r="W37" s="148" t="s">
        <v>166</v>
      </c>
      <c r="X37" s="148">
        <v>0</v>
      </c>
      <c r="Y37" s="148">
        <v>100</v>
      </c>
      <c r="Z37" s="148">
        <v>0</v>
      </c>
      <c r="AA37" s="152"/>
      <c r="AB37" s="150" t="s">
        <v>125</v>
      </c>
      <c r="AC37" s="153"/>
      <c r="AD37" s="153"/>
      <c r="AE37" s="63">
        <v>539077920</v>
      </c>
      <c r="AF37" s="63">
        <v>603767270.4000001</v>
      </c>
      <c r="AG37" s="63"/>
      <c r="AH37" s="63"/>
      <c r="AI37" s="63">
        <v>539077920</v>
      </c>
      <c r="AJ37" s="65">
        <v>603767270.4000001</v>
      </c>
      <c r="AK37" s="63"/>
      <c r="AL37" s="63"/>
      <c r="AM37" s="63">
        <v>539077920</v>
      </c>
      <c r="AN37" s="65">
        <v>603767270.4000001</v>
      </c>
      <c r="AO37" s="63"/>
      <c r="AP37" s="63"/>
      <c r="AQ37" s="63">
        <v>539077920</v>
      </c>
      <c r="AR37" s="122">
        <v>603767270.4000001</v>
      </c>
      <c r="AS37" s="63"/>
      <c r="AT37" s="63"/>
      <c r="AU37" s="63">
        <v>539077920</v>
      </c>
      <c r="AV37" s="122">
        <v>603767270.4000001</v>
      </c>
      <c r="AW37" s="63"/>
      <c r="AX37" s="65">
        <v>0</v>
      </c>
      <c r="AY37" s="122">
        <f t="shared" si="7"/>
        <v>0</v>
      </c>
      <c r="AZ37" s="54" t="s">
        <v>126</v>
      </c>
      <c r="BA37" s="53" t="s">
        <v>206</v>
      </c>
      <c r="BB37" s="171" t="s">
        <v>204</v>
      </c>
      <c r="BC37" s="150"/>
      <c r="BD37" s="156"/>
      <c r="BE37" s="156"/>
      <c r="BF37" s="156"/>
      <c r="BG37" s="156"/>
      <c r="BH37" s="156"/>
      <c r="BI37" s="156"/>
      <c r="BJ37" s="156"/>
      <c r="BK37" s="156"/>
      <c r="BL37" s="84"/>
      <c r="BM37" s="84"/>
      <c r="BN37" s="157"/>
      <c r="BO37" s="158"/>
    </row>
    <row r="38" spans="1:67" s="169" customFormat="1" ht="12.95" customHeight="1" x14ac:dyDescent="0.25">
      <c r="A38" s="159" t="s">
        <v>191</v>
      </c>
      <c r="B38" s="159" t="s">
        <v>192</v>
      </c>
      <c r="C38" s="160" t="s">
        <v>562</v>
      </c>
      <c r="D38" s="159">
        <v>24100011</v>
      </c>
      <c r="E38" s="161" t="s">
        <v>485</v>
      </c>
      <c r="F38" s="161" t="s">
        <v>525</v>
      </c>
      <c r="G38" s="82" t="s">
        <v>194</v>
      </c>
      <c r="H38" s="82" t="s">
        <v>195</v>
      </c>
      <c r="I38" s="82" t="s">
        <v>195</v>
      </c>
      <c r="J38" s="82" t="s">
        <v>118</v>
      </c>
      <c r="K38" s="82"/>
      <c r="L38" s="82"/>
      <c r="M38" s="337">
        <v>100</v>
      </c>
      <c r="N38" s="163">
        <v>230000000</v>
      </c>
      <c r="O38" s="164" t="s">
        <v>119</v>
      </c>
      <c r="P38" s="165" t="s">
        <v>120</v>
      </c>
      <c r="Q38" s="164" t="s">
        <v>121</v>
      </c>
      <c r="R38" s="391">
        <v>230000000</v>
      </c>
      <c r="S38" s="162" t="s">
        <v>205</v>
      </c>
      <c r="T38" s="163"/>
      <c r="U38" s="166"/>
      <c r="V38" s="163" t="s">
        <v>123</v>
      </c>
      <c r="W38" s="163" t="s">
        <v>166</v>
      </c>
      <c r="X38" s="163">
        <v>0</v>
      </c>
      <c r="Y38" s="163">
        <v>100</v>
      </c>
      <c r="Z38" s="163">
        <v>0</v>
      </c>
      <c r="AA38" s="82"/>
      <c r="AB38" s="82" t="s">
        <v>125</v>
      </c>
      <c r="AC38" s="82"/>
      <c r="AD38" s="82"/>
      <c r="AE38" s="167">
        <v>539077920</v>
      </c>
      <c r="AF38" s="167">
        <f t="shared" ref="AF38" si="15">AE38*1.12</f>
        <v>603767270.4000001</v>
      </c>
      <c r="AG38" s="80"/>
      <c r="AH38" s="80"/>
      <c r="AI38" s="167">
        <v>565997910</v>
      </c>
      <c r="AJ38" s="167">
        <f t="shared" ref="AJ38" si="16">AI38*1.12</f>
        <v>633917659.20000005</v>
      </c>
      <c r="AK38" s="80"/>
      <c r="AL38" s="80"/>
      <c r="AM38" s="167">
        <v>594331590</v>
      </c>
      <c r="AN38" s="167">
        <f t="shared" ref="AN38" si="17">AM38*1.12</f>
        <v>665651380.80000007</v>
      </c>
      <c r="AO38" s="80"/>
      <c r="AP38" s="80"/>
      <c r="AQ38" s="80">
        <v>624078960</v>
      </c>
      <c r="AR38" s="80">
        <f t="shared" ref="AR38" si="18">AQ38*1.12</f>
        <v>698968435.20000005</v>
      </c>
      <c r="AS38" s="80"/>
      <c r="AT38" s="80"/>
      <c r="AU38" s="80">
        <v>655250000</v>
      </c>
      <c r="AV38" s="80">
        <f t="shared" ref="AV38" si="19">AU38*1.12</f>
        <v>733880000.00000012</v>
      </c>
      <c r="AW38" s="80"/>
      <c r="AX38" s="80">
        <f t="shared" si="6"/>
        <v>2978736380</v>
      </c>
      <c r="AY38" s="122">
        <f t="shared" si="7"/>
        <v>3336184745.6000004</v>
      </c>
      <c r="AZ38" s="82" t="s">
        <v>126</v>
      </c>
      <c r="BA38" s="82" t="s">
        <v>486</v>
      </c>
      <c r="BB38" s="82" t="s">
        <v>204</v>
      </c>
      <c r="BC38" s="82"/>
      <c r="BD38" s="168"/>
      <c r="BE38" s="168"/>
      <c r="BF38" s="168"/>
      <c r="BG38" s="168"/>
      <c r="BH38" s="168"/>
      <c r="BI38" s="168"/>
      <c r="BJ38" s="168"/>
      <c r="BK38" s="168"/>
      <c r="BL38" s="168"/>
      <c r="BM38" s="168"/>
    </row>
    <row r="39" spans="1:67" ht="12.95" customHeight="1" x14ac:dyDescent="0.25">
      <c r="A39" s="57" t="s">
        <v>191</v>
      </c>
      <c r="B39" s="57" t="s">
        <v>192</v>
      </c>
      <c r="C39" s="57"/>
      <c r="D39" s="58">
        <v>24100012</v>
      </c>
      <c r="E39" s="57" t="s">
        <v>338</v>
      </c>
      <c r="F39" s="54"/>
      <c r="G39" s="147" t="s">
        <v>194</v>
      </c>
      <c r="H39" s="147" t="s">
        <v>195</v>
      </c>
      <c r="I39" s="147" t="s">
        <v>195</v>
      </c>
      <c r="J39" s="148" t="s">
        <v>118</v>
      </c>
      <c r="K39" s="148"/>
      <c r="L39" s="148"/>
      <c r="M39" s="149">
        <v>100</v>
      </c>
      <c r="N39" s="150">
        <v>230000000</v>
      </c>
      <c r="O39" s="150" t="s">
        <v>119</v>
      </c>
      <c r="P39" s="150" t="s">
        <v>141</v>
      </c>
      <c r="Q39" s="148" t="s">
        <v>121</v>
      </c>
      <c r="R39" s="390">
        <v>230000000</v>
      </c>
      <c r="S39" s="151" t="s">
        <v>209</v>
      </c>
      <c r="T39" s="151"/>
      <c r="U39" s="148"/>
      <c r="V39" s="150" t="s">
        <v>123</v>
      </c>
      <c r="W39" s="148" t="s">
        <v>166</v>
      </c>
      <c r="X39" s="148">
        <v>0</v>
      </c>
      <c r="Y39" s="148">
        <v>100</v>
      </c>
      <c r="Z39" s="148">
        <v>0</v>
      </c>
      <c r="AA39" s="152"/>
      <c r="AB39" s="150" t="s">
        <v>125</v>
      </c>
      <c r="AC39" s="170"/>
      <c r="AD39" s="170"/>
      <c r="AE39" s="63">
        <v>577497500</v>
      </c>
      <c r="AF39" s="63">
        <v>646797200.00000012</v>
      </c>
      <c r="AG39" s="63"/>
      <c r="AH39" s="63"/>
      <c r="AI39" s="63">
        <v>577497500</v>
      </c>
      <c r="AJ39" s="65">
        <v>646797200.00000012</v>
      </c>
      <c r="AK39" s="63"/>
      <c r="AL39" s="63"/>
      <c r="AM39" s="63">
        <v>577497500</v>
      </c>
      <c r="AN39" s="65">
        <v>646797200.00000012</v>
      </c>
      <c r="AO39" s="63"/>
      <c r="AP39" s="63"/>
      <c r="AQ39" s="63">
        <v>577497500</v>
      </c>
      <c r="AR39" s="122">
        <v>646797200.00000012</v>
      </c>
      <c r="AS39" s="63"/>
      <c r="AT39" s="63"/>
      <c r="AU39" s="63">
        <v>577497500</v>
      </c>
      <c r="AV39" s="122">
        <v>646797200.00000012</v>
      </c>
      <c r="AW39" s="63"/>
      <c r="AX39" s="65">
        <v>0</v>
      </c>
      <c r="AY39" s="122">
        <f t="shared" si="7"/>
        <v>0</v>
      </c>
      <c r="AZ39" s="54" t="s">
        <v>126</v>
      </c>
      <c r="BA39" s="53" t="s">
        <v>210</v>
      </c>
      <c r="BB39" s="171" t="s">
        <v>208</v>
      </c>
      <c r="BC39" s="150"/>
      <c r="BD39" s="156"/>
      <c r="BE39" s="156"/>
      <c r="BF39" s="156"/>
      <c r="BG39" s="156"/>
      <c r="BH39" s="156"/>
      <c r="BI39" s="156"/>
      <c r="BJ39" s="156"/>
      <c r="BK39" s="156"/>
      <c r="BL39" s="84"/>
      <c r="BM39" s="84"/>
      <c r="BN39" s="157"/>
      <c r="BO39" s="158"/>
    </row>
    <row r="40" spans="1:67" s="183" customFormat="1" ht="12.95" customHeight="1" x14ac:dyDescent="0.2">
      <c r="A40" s="172" t="s">
        <v>191</v>
      </c>
      <c r="B40" s="172" t="s">
        <v>192</v>
      </c>
      <c r="C40" s="173" t="s">
        <v>562</v>
      </c>
      <c r="D40" s="172">
        <v>24100012</v>
      </c>
      <c r="E40" s="174" t="s">
        <v>487</v>
      </c>
      <c r="F40" s="174" t="s">
        <v>526</v>
      </c>
      <c r="G40" s="175" t="s">
        <v>194</v>
      </c>
      <c r="H40" s="175" t="s">
        <v>195</v>
      </c>
      <c r="I40" s="175" t="s">
        <v>195</v>
      </c>
      <c r="J40" s="175" t="s">
        <v>118</v>
      </c>
      <c r="K40" s="175"/>
      <c r="L40" s="175"/>
      <c r="M40" s="333">
        <v>100</v>
      </c>
      <c r="N40" s="177">
        <v>230000000</v>
      </c>
      <c r="O40" s="178" t="s">
        <v>119</v>
      </c>
      <c r="P40" s="165" t="s">
        <v>120</v>
      </c>
      <c r="Q40" s="178" t="s">
        <v>121</v>
      </c>
      <c r="R40" s="277">
        <v>230000000</v>
      </c>
      <c r="S40" s="176" t="s">
        <v>209</v>
      </c>
      <c r="T40" s="177"/>
      <c r="U40" s="180"/>
      <c r="V40" s="177" t="s">
        <v>123</v>
      </c>
      <c r="W40" s="177" t="s">
        <v>166</v>
      </c>
      <c r="X40" s="177">
        <v>0</v>
      </c>
      <c r="Y40" s="177">
        <v>100</v>
      </c>
      <c r="Z40" s="177">
        <v>0</v>
      </c>
      <c r="AA40" s="175"/>
      <c r="AB40" s="175" t="s">
        <v>125</v>
      </c>
      <c r="AC40" s="175"/>
      <c r="AD40" s="175"/>
      <c r="AE40" s="167">
        <v>577497500</v>
      </c>
      <c r="AF40" s="167">
        <f t="shared" ref="AF40" si="20">AE40*1.12</f>
        <v>646797200.00000012</v>
      </c>
      <c r="AG40" s="181"/>
      <c r="AH40" s="181"/>
      <c r="AI40" s="167">
        <v>606335990</v>
      </c>
      <c r="AJ40" s="167">
        <f t="shared" ref="AJ40" si="21">AI40*1.12</f>
        <v>679096308.80000007</v>
      </c>
      <c r="AK40" s="181"/>
      <c r="AL40" s="181"/>
      <c r="AM40" s="167">
        <v>636688970</v>
      </c>
      <c r="AN40" s="167">
        <f t="shared" ref="AN40" si="22">AM40*1.12</f>
        <v>713091646.4000001</v>
      </c>
      <c r="AO40" s="181"/>
      <c r="AP40" s="181"/>
      <c r="AQ40" s="181">
        <v>668556440</v>
      </c>
      <c r="AR40" s="181">
        <f t="shared" ref="AR40" si="23">AQ40*1.12</f>
        <v>748783212.80000007</v>
      </c>
      <c r="AS40" s="181"/>
      <c r="AT40" s="181"/>
      <c r="AU40" s="181">
        <v>701948930</v>
      </c>
      <c r="AV40" s="181">
        <f t="shared" ref="AV40" si="24">AU40*1.12</f>
        <v>786182801.60000002</v>
      </c>
      <c r="AW40" s="181"/>
      <c r="AX40" s="181">
        <f t="shared" si="6"/>
        <v>3191027830</v>
      </c>
      <c r="AY40" s="122">
        <f t="shared" si="7"/>
        <v>3573951169.6000004</v>
      </c>
      <c r="AZ40" s="175" t="s">
        <v>126</v>
      </c>
      <c r="BA40" s="175" t="s">
        <v>210</v>
      </c>
      <c r="BB40" s="175" t="s">
        <v>208</v>
      </c>
      <c r="BC40" s="175"/>
      <c r="BD40" s="182"/>
      <c r="BE40" s="182"/>
      <c r="BF40" s="182"/>
      <c r="BG40" s="182"/>
      <c r="BH40" s="182"/>
      <c r="BI40" s="182"/>
      <c r="BJ40" s="182"/>
      <c r="BK40" s="182"/>
      <c r="BL40" s="182"/>
      <c r="BM40" s="182"/>
    </row>
    <row r="41" spans="1:67" ht="12.95" customHeight="1" x14ac:dyDescent="0.25">
      <c r="A41" s="57" t="s">
        <v>191</v>
      </c>
      <c r="B41" s="57" t="s">
        <v>192</v>
      </c>
      <c r="C41" s="57"/>
      <c r="D41" s="58">
        <v>24100013</v>
      </c>
      <c r="E41" s="57" t="s">
        <v>460</v>
      </c>
      <c r="F41" s="54"/>
      <c r="G41" s="184" t="s">
        <v>212</v>
      </c>
      <c r="H41" s="185" t="s">
        <v>213</v>
      </c>
      <c r="I41" s="185" t="s">
        <v>213</v>
      </c>
      <c r="J41" s="148" t="s">
        <v>118</v>
      </c>
      <c r="K41" s="148"/>
      <c r="L41" s="148"/>
      <c r="M41" s="149">
        <v>100</v>
      </c>
      <c r="N41" s="150">
        <v>230000000</v>
      </c>
      <c r="O41" s="150" t="s">
        <v>119</v>
      </c>
      <c r="P41" s="150" t="s">
        <v>141</v>
      </c>
      <c r="Q41" s="148" t="s">
        <v>121</v>
      </c>
      <c r="R41" s="390">
        <v>230000000</v>
      </c>
      <c r="S41" s="151" t="s">
        <v>155</v>
      </c>
      <c r="T41" s="151"/>
      <c r="U41" s="148"/>
      <c r="V41" s="150" t="s">
        <v>123</v>
      </c>
      <c r="W41" s="148" t="s">
        <v>166</v>
      </c>
      <c r="X41" s="148">
        <v>0</v>
      </c>
      <c r="Y41" s="148">
        <v>100</v>
      </c>
      <c r="Z41" s="148">
        <v>0</v>
      </c>
      <c r="AA41" s="152"/>
      <c r="AB41" s="150" t="s">
        <v>125</v>
      </c>
      <c r="AC41" s="153"/>
      <c r="AD41" s="153"/>
      <c r="AE41" s="63">
        <v>444309760</v>
      </c>
      <c r="AF41" s="63">
        <v>497626931.20000005</v>
      </c>
      <c r="AG41" s="63"/>
      <c r="AH41" s="63"/>
      <c r="AI41" s="63">
        <v>444309760</v>
      </c>
      <c r="AJ41" s="65">
        <v>497626931.20000005</v>
      </c>
      <c r="AK41" s="63"/>
      <c r="AL41" s="63"/>
      <c r="AM41" s="63">
        <v>444309760</v>
      </c>
      <c r="AN41" s="65">
        <v>497626931.20000005</v>
      </c>
      <c r="AO41" s="63"/>
      <c r="AP41" s="63"/>
      <c r="AQ41" s="63">
        <v>444309760</v>
      </c>
      <c r="AR41" s="122">
        <v>497626931.20000005</v>
      </c>
      <c r="AS41" s="63"/>
      <c r="AT41" s="63"/>
      <c r="AU41" s="63">
        <v>444309760</v>
      </c>
      <c r="AV41" s="122">
        <v>497626931.20000005</v>
      </c>
      <c r="AW41" s="63"/>
      <c r="AX41" s="65">
        <v>0</v>
      </c>
      <c r="AY41" s="122">
        <f t="shared" si="7"/>
        <v>0</v>
      </c>
      <c r="AZ41" s="118" t="s">
        <v>126</v>
      </c>
      <c r="BA41" s="53" t="s">
        <v>215</v>
      </c>
      <c r="BB41" s="154" t="s">
        <v>214</v>
      </c>
      <c r="BC41" s="150"/>
      <c r="BD41" s="156"/>
      <c r="BE41" s="156"/>
      <c r="BF41" s="156"/>
      <c r="BG41" s="156"/>
      <c r="BH41" s="156"/>
      <c r="BI41" s="156"/>
      <c r="BJ41" s="156"/>
      <c r="BK41" s="156"/>
      <c r="BL41" s="84"/>
      <c r="BM41" s="84"/>
      <c r="BN41" s="157"/>
      <c r="BO41" s="158"/>
    </row>
    <row r="42" spans="1:67" s="183" customFormat="1" ht="12.95" customHeight="1" x14ac:dyDescent="0.2">
      <c r="A42" s="172" t="s">
        <v>191</v>
      </c>
      <c r="B42" s="172" t="s">
        <v>192</v>
      </c>
      <c r="C42" s="173"/>
      <c r="D42" s="172">
        <v>24100013</v>
      </c>
      <c r="E42" s="174" t="s">
        <v>488</v>
      </c>
      <c r="F42" s="174" t="s">
        <v>527</v>
      </c>
      <c r="G42" s="175" t="s">
        <v>212</v>
      </c>
      <c r="H42" s="175" t="s">
        <v>213</v>
      </c>
      <c r="I42" s="175" t="s">
        <v>213</v>
      </c>
      <c r="J42" s="175" t="s">
        <v>118</v>
      </c>
      <c r="K42" s="175"/>
      <c r="L42" s="175"/>
      <c r="M42" s="333">
        <v>100</v>
      </c>
      <c r="N42" s="177">
        <v>230000000</v>
      </c>
      <c r="O42" s="178" t="s">
        <v>119</v>
      </c>
      <c r="P42" s="165" t="s">
        <v>120</v>
      </c>
      <c r="Q42" s="178" t="s">
        <v>121</v>
      </c>
      <c r="R42" s="277">
        <v>230000000</v>
      </c>
      <c r="S42" s="176" t="s">
        <v>155</v>
      </c>
      <c r="T42" s="177"/>
      <c r="U42" s="180"/>
      <c r="V42" s="177" t="s">
        <v>123</v>
      </c>
      <c r="W42" s="177" t="s">
        <v>166</v>
      </c>
      <c r="X42" s="177">
        <v>0</v>
      </c>
      <c r="Y42" s="177">
        <v>100</v>
      </c>
      <c r="Z42" s="177">
        <v>0</v>
      </c>
      <c r="AA42" s="175"/>
      <c r="AB42" s="175" t="s">
        <v>125</v>
      </c>
      <c r="AC42" s="175"/>
      <c r="AD42" s="175"/>
      <c r="AE42" s="167">
        <v>444309760</v>
      </c>
      <c r="AF42" s="167">
        <f t="shared" ref="AF42" si="25">AE42*1.12</f>
        <v>497626931.20000005</v>
      </c>
      <c r="AG42" s="181"/>
      <c r="AH42" s="181"/>
      <c r="AI42" s="167">
        <v>466500865</v>
      </c>
      <c r="AJ42" s="167">
        <f t="shared" ref="AJ42" si="26">AI42*1.12</f>
        <v>522480968.80000007</v>
      </c>
      <c r="AK42" s="181"/>
      <c r="AL42" s="181"/>
      <c r="AM42" s="167">
        <v>489854425</v>
      </c>
      <c r="AN42" s="167">
        <f t="shared" ref="AN42" si="27">AM42*1.12</f>
        <v>548636956</v>
      </c>
      <c r="AO42" s="181"/>
      <c r="AP42" s="181"/>
      <c r="AQ42" s="181">
        <v>514370440</v>
      </c>
      <c r="AR42" s="181">
        <f t="shared" ref="AR42" si="28">AQ42*1.12</f>
        <v>576094892.80000007</v>
      </c>
      <c r="AS42" s="181"/>
      <c r="AT42" s="181"/>
      <c r="AU42" s="181">
        <v>540066320</v>
      </c>
      <c r="AV42" s="181">
        <f t="shared" ref="AV42" si="29">AU42*1.12</f>
        <v>604874278.4000001</v>
      </c>
      <c r="AW42" s="181"/>
      <c r="AX42" s="181">
        <f t="shared" si="6"/>
        <v>2455101810</v>
      </c>
      <c r="AY42" s="122">
        <f t="shared" si="7"/>
        <v>2749714027.2000003</v>
      </c>
      <c r="AZ42" s="175" t="s">
        <v>126</v>
      </c>
      <c r="BA42" s="175" t="s">
        <v>215</v>
      </c>
      <c r="BB42" s="175" t="s">
        <v>214</v>
      </c>
      <c r="BC42" s="175"/>
      <c r="BD42" s="182"/>
      <c r="BE42" s="182"/>
      <c r="BF42" s="182"/>
      <c r="BG42" s="182"/>
      <c r="BH42" s="182"/>
      <c r="BI42" s="182"/>
      <c r="BJ42" s="182"/>
      <c r="BK42" s="182"/>
      <c r="BL42" s="182"/>
      <c r="BM42" s="182"/>
    </row>
    <row r="43" spans="1:67" ht="12.95" customHeight="1" x14ac:dyDescent="0.25">
      <c r="A43" s="57" t="s">
        <v>191</v>
      </c>
      <c r="B43" s="57" t="s">
        <v>192</v>
      </c>
      <c r="C43" s="57"/>
      <c r="D43" s="58">
        <v>24100014</v>
      </c>
      <c r="E43" s="57" t="s">
        <v>287</v>
      </c>
      <c r="F43" s="54"/>
      <c r="G43" s="147" t="s">
        <v>217</v>
      </c>
      <c r="H43" s="147" t="s">
        <v>218</v>
      </c>
      <c r="I43" s="147" t="s">
        <v>218</v>
      </c>
      <c r="J43" s="148" t="s">
        <v>118</v>
      </c>
      <c r="K43" s="148"/>
      <c r="L43" s="148"/>
      <c r="M43" s="149">
        <v>100</v>
      </c>
      <c r="N43" s="150">
        <v>230000000</v>
      </c>
      <c r="O43" s="150" t="s">
        <v>119</v>
      </c>
      <c r="P43" s="150" t="s">
        <v>141</v>
      </c>
      <c r="Q43" s="148" t="s">
        <v>121</v>
      </c>
      <c r="R43" s="390">
        <v>230000000</v>
      </c>
      <c r="S43" s="151" t="s">
        <v>197</v>
      </c>
      <c r="T43" s="151"/>
      <c r="U43" s="148"/>
      <c r="V43" s="150" t="s">
        <v>123</v>
      </c>
      <c r="W43" s="148" t="s">
        <v>166</v>
      </c>
      <c r="X43" s="148">
        <v>0</v>
      </c>
      <c r="Y43" s="148">
        <v>100</v>
      </c>
      <c r="Z43" s="148">
        <v>0</v>
      </c>
      <c r="AA43" s="152"/>
      <c r="AB43" s="150" t="s">
        <v>125</v>
      </c>
      <c r="AC43" s="170"/>
      <c r="AD43" s="170"/>
      <c r="AE43" s="63">
        <v>804425565</v>
      </c>
      <c r="AF43" s="63">
        <v>900956632.80000007</v>
      </c>
      <c r="AG43" s="63"/>
      <c r="AH43" s="63"/>
      <c r="AI43" s="63">
        <v>804425565</v>
      </c>
      <c r="AJ43" s="65">
        <v>900956632.80000007</v>
      </c>
      <c r="AK43" s="63"/>
      <c r="AL43" s="63"/>
      <c r="AM43" s="63">
        <v>804425565</v>
      </c>
      <c r="AN43" s="65">
        <v>900956632.80000007</v>
      </c>
      <c r="AO43" s="63"/>
      <c r="AP43" s="63"/>
      <c r="AQ43" s="63">
        <v>804425565</v>
      </c>
      <c r="AR43" s="122">
        <v>900956632.80000007</v>
      </c>
      <c r="AS43" s="63"/>
      <c r="AT43" s="63"/>
      <c r="AU43" s="63">
        <v>804425565</v>
      </c>
      <c r="AV43" s="122">
        <v>900956632.80000007</v>
      </c>
      <c r="AW43" s="63"/>
      <c r="AX43" s="65">
        <v>0</v>
      </c>
      <c r="AY43" s="122">
        <f t="shared" si="7"/>
        <v>0</v>
      </c>
      <c r="AZ43" s="54" t="s">
        <v>126</v>
      </c>
      <c r="BA43" s="53" t="s">
        <v>220</v>
      </c>
      <c r="BB43" s="53" t="s">
        <v>219</v>
      </c>
      <c r="BC43" s="150"/>
      <c r="BD43" s="156"/>
      <c r="BE43" s="156"/>
      <c r="BF43" s="156"/>
      <c r="BG43" s="156"/>
      <c r="BH43" s="156"/>
      <c r="BI43" s="156"/>
      <c r="BJ43" s="156"/>
      <c r="BK43" s="156"/>
      <c r="BL43" s="84"/>
      <c r="BM43" s="84"/>
      <c r="BN43" s="157"/>
      <c r="BO43" s="158"/>
    </row>
    <row r="44" spans="1:67" s="183" customFormat="1" ht="12.95" customHeight="1" x14ac:dyDescent="0.2">
      <c r="A44" s="172" t="s">
        <v>191</v>
      </c>
      <c r="B44" s="172" t="s">
        <v>192</v>
      </c>
      <c r="C44" s="173" t="s">
        <v>562</v>
      </c>
      <c r="D44" s="172">
        <v>24100014</v>
      </c>
      <c r="E44" s="174" t="s">
        <v>489</v>
      </c>
      <c r="F44" s="172"/>
      <c r="G44" s="175" t="s">
        <v>217</v>
      </c>
      <c r="H44" s="175" t="s">
        <v>218</v>
      </c>
      <c r="I44" s="175" t="s">
        <v>218</v>
      </c>
      <c r="J44" s="175" t="s">
        <v>118</v>
      </c>
      <c r="K44" s="175"/>
      <c r="L44" s="175"/>
      <c r="M44" s="333">
        <v>100</v>
      </c>
      <c r="N44" s="177">
        <v>230000000</v>
      </c>
      <c r="O44" s="178" t="s">
        <v>119</v>
      </c>
      <c r="P44" s="165" t="s">
        <v>120</v>
      </c>
      <c r="Q44" s="178" t="s">
        <v>121</v>
      </c>
      <c r="R44" s="277">
        <v>230000000</v>
      </c>
      <c r="S44" s="176" t="s">
        <v>197</v>
      </c>
      <c r="T44" s="177"/>
      <c r="U44" s="180"/>
      <c r="V44" s="177" t="s">
        <v>123</v>
      </c>
      <c r="W44" s="177" t="s">
        <v>166</v>
      </c>
      <c r="X44" s="177">
        <v>0</v>
      </c>
      <c r="Y44" s="177">
        <v>100</v>
      </c>
      <c r="Z44" s="177">
        <v>0</v>
      </c>
      <c r="AA44" s="175"/>
      <c r="AB44" s="175" t="s">
        <v>125</v>
      </c>
      <c r="AC44" s="175"/>
      <c r="AD44" s="175"/>
      <c r="AE44" s="167">
        <v>804425565</v>
      </c>
      <c r="AF44" s="167">
        <f t="shared" ref="AF44" si="30">AE44*1.12</f>
        <v>900956632.80000007</v>
      </c>
      <c r="AG44" s="181"/>
      <c r="AH44" s="181"/>
      <c r="AI44" s="167">
        <v>844646920</v>
      </c>
      <c r="AJ44" s="167">
        <f t="shared" ref="AJ44" si="31">AI44*1.12</f>
        <v>946004550.4000001</v>
      </c>
      <c r="AK44" s="181"/>
      <c r="AL44" s="181"/>
      <c r="AM44" s="167">
        <v>886866805</v>
      </c>
      <c r="AN44" s="167">
        <f t="shared" ref="AN44" si="32">AM44*1.12</f>
        <v>993290821.60000014</v>
      </c>
      <c r="AO44" s="181"/>
      <c r="AP44" s="181"/>
      <c r="AQ44" s="181">
        <v>931213680</v>
      </c>
      <c r="AR44" s="181">
        <f t="shared" ref="AR44" si="33">AQ44*1.12</f>
        <v>1042959321.6000001</v>
      </c>
      <c r="AS44" s="181"/>
      <c r="AT44" s="181"/>
      <c r="AU44" s="181">
        <v>977755595</v>
      </c>
      <c r="AV44" s="181">
        <f t="shared" ref="AV44" si="34">AU44*1.12</f>
        <v>1095086266.4000001</v>
      </c>
      <c r="AW44" s="181"/>
      <c r="AX44" s="181">
        <f t="shared" si="6"/>
        <v>4444908565</v>
      </c>
      <c r="AY44" s="122">
        <f t="shared" si="7"/>
        <v>4978297592.8000002</v>
      </c>
      <c r="AZ44" s="175" t="s">
        <v>126</v>
      </c>
      <c r="BA44" s="175" t="s">
        <v>220</v>
      </c>
      <c r="BB44" s="175" t="s">
        <v>219</v>
      </c>
      <c r="BC44" s="175"/>
      <c r="BD44" s="182"/>
      <c r="BE44" s="182"/>
      <c r="BF44" s="182"/>
      <c r="BG44" s="182"/>
      <c r="BH44" s="182"/>
      <c r="BI44" s="182"/>
      <c r="BJ44" s="182"/>
      <c r="BK44" s="182"/>
      <c r="BL44" s="182"/>
      <c r="BM44" s="182"/>
    </row>
    <row r="45" spans="1:67" ht="12.95" customHeight="1" x14ac:dyDescent="0.25">
      <c r="A45" s="57" t="s">
        <v>191</v>
      </c>
      <c r="B45" s="57" t="s">
        <v>192</v>
      </c>
      <c r="C45" s="57"/>
      <c r="D45" s="58">
        <v>24100015</v>
      </c>
      <c r="E45" s="57" t="s">
        <v>284</v>
      </c>
      <c r="F45" s="54"/>
      <c r="G45" s="147" t="s">
        <v>217</v>
      </c>
      <c r="H45" s="147" t="s">
        <v>218</v>
      </c>
      <c r="I45" s="147" t="s">
        <v>218</v>
      </c>
      <c r="J45" s="148" t="s">
        <v>118</v>
      </c>
      <c r="K45" s="148"/>
      <c r="L45" s="148"/>
      <c r="M45" s="149">
        <v>100</v>
      </c>
      <c r="N45" s="150">
        <v>230000000</v>
      </c>
      <c r="O45" s="150" t="s">
        <v>119</v>
      </c>
      <c r="P45" s="150" t="s">
        <v>141</v>
      </c>
      <c r="Q45" s="148" t="s">
        <v>121</v>
      </c>
      <c r="R45" s="390">
        <v>230000000</v>
      </c>
      <c r="S45" s="151" t="s">
        <v>201</v>
      </c>
      <c r="T45" s="151"/>
      <c r="U45" s="148"/>
      <c r="V45" s="150" t="s">
        <v>123</v>
      </c>
      <c r="W45" s="148" t="s">
        <v>166</v>
      </c>
      <c r="X45" s="148">
        <v>0</v>
      </c>
      <c r="Y45" s="148">
        <v>100</v>
      </c>
      <c r="Z45" s="148">
        <v>0</v>
      </c>
      <c r="AA45" s="152"/>
      <c r="AB45" s="150" t="s">
        <v>125</v>
      </c>
      <c r="AC45" s="170"/>
      <c r="AD45" s="170"/>
      <c r="AE45" s="63">
        <v>1361533950</v>
      </c>
      <c r="AF45" s="63">
        <v>1524918024.0000002</v>
      </c>
      <c r="AG45" s="63"/>
      <c r="AH45" s="63"/>
      <c r="AI45" s="63">
        <v>1361533950</v>
      </c>
      <c r="AJ45" s="65">
        <v>1524918024.0000002</v>
      </c>
      <c r="AK45" s="63"/>
      <c r="AL45" s="63"/>
      <c r="AM45" s="63">
        <v>1361533950</v>
      </c>
      <c r="AN45" s="65">
        <v>1524918024.0000002</v>
      </c>
      <c r="AO45" s="63"/>
      <c r="AP45" s="63"/>
      <c r="AQ45" s="63">
        <v>1361533950</v>
      </c>
      <c r="AR45" s="122">
        <v>1524918024.0000002</v>
      </c>
      <c r="AS45" s="63"/>
      <c r="AT45" s="63"/>
      <c r="AU45" s="63">
        <v>1361533950</v>
      </c>
      <c r="AV45" s="122">
        <v>1524918024.0000002</v>
      </c>
      <c r="AW45" s="63"/>
      <c r="AX45" s="65">
        <v>0</v>
      </c>
      <c r="AY45" s="122">
        <f t="shared" si="7"/>
        <v>0</v>
      </c>
      <c r="AZ45" s="153" t="s">
        <v>126</v>
      </c>
      <c r="BA45" s="154" t="s">
        <v>223</v>
      </c>
      <c r="BB45" s="154" t="s">
        <v>222</v>
      </c>
      <c r="BC45" s="154"/>
      <c r="BD45" s="87"/>
      <c r="BE45" s="84"/>
      <c r="BF45" s="84"/>
      <c r="BG45" s="156"/>
      <c r="BH45" s="156"/>
      <c r="BI45" s="156"/>
      <c r="BJ45" s="156"/>
      <c r="BK45" s="156"/>
      <c r="BL45" s="84"/>
      <c r="BM45" s="84"/>
      <c r="BN45" s="157"/>
      <c r="BO45" s="158"/>
    </row>
    <row r="46" spans="1:67" s="183" customFormat="1" ht="12.95" customHeight="1" x14ac:dyDescent="0.2">
      <c r="A46" s="172" t="s">
        <v>191</v>
      </c>
      <c r="B46" s="172" t="s">
        <v>192</v>
      </c>
      <c r="C46" s="173" t="s">
        <v>562</v>
      </c>
      <c r="D46" s="172">
        <v>24100015</v>
      </c>
      <c r="E46" s="174" t="s">
        <v>490</v>
      </c>
      <c r="F46" s="172"/>
      <c r="G46" s="175" t="s">
        <v>217</v>
      </c>
      <c r="H46" s="175" t="s">
        <v>218</v>
      </c>
      <c r="I46" s="175" t="s">
        <v>218</v>
      </c>
      <c r="J46" s="175" t="s">
        <v>118</v>
      </c>
      <c r="K46" s="175"/>
      <c r="L46" s="175"/>
      <c r="M46" s="333">
        <v>100</v>
      </c>
      <c r="N46" s="177">
        <v>230000000</v>
      </c>
      <c r="O46" s="178" t="s">
        <v>119</v>
      </c>
      <c r="P46" s="165" t="s">
        <v>120</v>
      </c>
      <c r="Q46" s="178" t="s">
        <v>121</v>
      </c>
      <c r="R46" s="277">
        <v>230000000</v>
      </c>
      <c r="S46" s="176" t="s">
        <v>201</v>
      </c>
      <c r="T46" s="177"/>
      <c r="U46" s="180"/>
      <c r="V46" s="177" t="s">
        <v>123</v>
      </c>
      <c r="W46" s="177" t="s">
        <v>166</v>
      </c>
      <c r="X46" s="177">
        <v>0</v>
      </c>
      <c r="Y46" s="177">
        <v>100</v>
      </c>
      <c r="Z46" s="177">
        <v>0</v>
      </c>
      <c r="AA46" s="175"/>
      <c r="AB46" s="175" t="s">
        <v>125</v>
      </c>
      <c r="AC46" s="175"/>
      <c r="AD46" s="175"/>
      <c r="AE46" s="167">
        <v>1361533950</v>
      </c>
      <c r="AF46" s="167">
        <f t="shared" ref="AF46" si="35">AE46*1.12</f>
        <v>1524918024.0000002</v>
      </c>
      <c r="AG46" s="181"/>
      <c r="AH46" s="181"/>
      <c r="AI46" s="167">
        <v>1429626890</v>
      </c>
      <c r="AJ46" s="167">
        <f t="shared" ref="AJ46" si="36">AI46*1.12</f>
        <v>1601182116.8000002</v>
      </c>
      <c r="AK46" s="181"/>
      <c r="AL46" s="181"/>
      <c r="AM46" s="167">
        <v>1501096080</v>
      </c>
      <c r="AN46" s="167">
        <f t="shared" ref="AN46" si="37">AM46*1.12</f>
        <v>1681227609.6000001</v>
      </c>
      <c r="AO46" s="181"/>
      <c r="AP46" s="181"/>
      <c r="AQ46" s="181">
        <v>1576169280</v>
      </c>
      <c r="AR46" s="181">
        <f t="shared" ref="AR46" si="38">AQ46*1.12</f>
        <v>1765309593.6000001</v>
      </c>
      <c r="AS46" s="181"/>
      <c r="AT46" s="181"/>
      <c r="AU46" s="181">
        <v>1654945770</v>
      </c>
      <c r="AV46" s="181">
        <f t="shared" ref="AV46" si="39">AU46*1.12</f>
        <v>1853539262.4000001</v>
      </c>
      <c r="AW46" s="181"/>
      <c r="AX46" s="181">
        <f t="shared" si="6"/>
        <v>7523371970</v>
      </c>
      <c r="AY46" s="122">
        <f t="shared" si="7"/>
        <v>8426176606.4000006</v>
      </c>
      <c r="AZ46" s="175" t="s">
        <v>126</v>
      </c>
      <c r="BA46" s="175" t="s">
        <v>223</v>
      </c>
      <c r="BB46" s="175" t="s">
        <v>222</v>
      </c>
      <c r="BC46" s="175"/>
      <c r="BD46" s="182"/>
      <c r="BE46" s="182"/>
      <c r="BF46" s="182"/>
      <c r="BG46" s="182"/>
      <c r="BH46" s="182"/>
      <c r="BI46" s="182"/>
      <c r="BJ46" s="182"/>
      <c r="BK46" s="182"/>
      <c r="BL46" s="182"/>
      <c r="BM46" s="182"/>
    </row>
    <row r="47" spans="1:67" ht="12.95" customHeight="1" x14ac:dyDescent="0.25">
      <c r="A47" s="57" t="s">
        <v>191</v>
      </c>
      <c r="B47" s="57" t="s">
        <v>192</v>
      </c>
      <c r="C47" s="57"/>
      <c r="D47" s="58">
        <v>24100016</v>
      </c>
      <c r="E47" s="57" t="s">
        <v>281</v>
      </c>
      <c r="F47" s="54"/>
      <c r="G47" s="147" t="s">
        <v>217</v>
      </c>
      <c r="H47" s="147" t="s">
        <v>218</v>
      </c>
      <c r="I47" s="147" t="s">
        <v>218</v>
      </c>
      <c r="J47" s="148" t="s">
        <v>118</v>
      </c>
      <c r="K47" s="148"/>
      <c r="L47" s="148"/>
      <c r="M47" s="149">
        <v>100</v>
      </c>
      <c r="N47" s="150">
        <v>230000000</v>
      </c>
      <c r="O47" s="150" t="s">
        <v>119</v>
      </c>
      <c r="P47" s="150" t="s">
        <v>141</v>
      </c>
      <c r="Q47" s="148" t="s">
        <v>121</v>
      </c>
      <c r="R47" s="390">
        <v>230000000</v>
      </c>
      <c r="S47" s="151" t="s">
        <v>205</v>
      </c>
      <c r="T47" s="151"/>
      <c r="U47" s="148"/>
      <c r="V47" s="150" t="s">
        <v>123</v>
      </c>
      <c r="W47" s="148" t="s">
        <v>166</v>
      </c>
      <c r="X47" s="148">
        <v>0</v>
      </c>
      <c r="Y47" s="148">
        <v>100</v>
      </c>
      <c r="Z47" s="148">
        <v>0</v>
      </c>
      <c r="AA47" s="152"/>
      <c r="AB47" s="150" t="s">
        <v>125</v>
      </c>
      <c r="AC47" s="170"/>
      <c r="AD47" s="170"/>
      <c r="AE47" s="63">
        <v>728040759</v>
      </c>
      <c r="AF47" s="63">
        <v>815405650.08000004</v>
      </c>
      <c r="AG47" s="63"/>
      <c r="AH47" s="63"/>
      <c r="AI47" s="63">
        <v>728040759</v>
      </c>
      <c r="AJ47" s="65">
        <v>815405650.08000004</v>
      </c>
      <c r="AK47" s="63"/>
      <c r="AL47" s="63"/>
      <c r="AM47" s="63">
        <v>728040759</v>
      </c>
      <c r="AN47" s="65">
        <v>815405650.08000004</v>
      </c>
      <c r="AO47" s="63"/>
      <c r="AP47" s="63"/>
      <c r="AQ47" s="63">
        <v>728040759</v>
      </c>
      <c r="AR47" s="122">
        <v>815405650.08000004</v>
      </c>
      <c r="AS47" s="63"/>
      <c r="AT47" s="63"/>
      <c r="AU47" s="63">
        <v>728040759</v>
      </c>
      <c r="AV47" s="122">
        <v>815405650.08000004</v>
      </c>
      <c r="AW47" s="63"/>
      <c r="AX47" s="65">
        <v>0</v>
      </c>
      <c r="AY47" s="122">
        <f t="shared" si="7"/>
        <v>0</v>
      </c>
      <c r="AZ47" s="153" t="s">
        <v>126</v>
      </c>
      <c r="BA47" s="154" t="s">
        <v>226</v>
      </c>
      <c r="BB47" s="154" t="s">
        <v>225</v>
      </c>
      <c r="BC47" s="154"/>
      <c r="BD47" s="87"/>
      <c r="BE47" s="84"/>
      <c r="BF47" s="84"/>
      <c r="BG47" s="156"/>
      <c r="BH47" s="156"/>
      <c r="BI47" s="156"/>
      <c r="BJ47" s="156"/>
      <c r="BK47" s="156"/>
      <c r="BL47" s="84"/>
      <c r="BM47" s="84"/>
      <c r="BN47" s="157"/>
      <c r="BO47" s="158"/>
    </row>
    <row r="48" spans="1:67" s="183" customFormat="1" ht="12.95" customHeight="1" x14ac:dyDescent="0.2">
      <c r="A48" s="172" t="s">
        <v>191</v>
      </c>
      <c r="B48" s="172" t="s">
        <v>192</v>
      </c>
      <c r="C48" s="173" t="s">
        <v>562</v>
      </c>
      <c r="D48" s="172">
        <v>24100016</v>
      </c>
      <c r="E48" s="174" t="s">
        <v>491</v>
      </c>
      <c r="F48" s="172"/>
      <c r="G48" s="175" t="s">
        <v>217</v>
      </c>
      <c r="H48" s="175" t="s">
        <v>218</v>
      </c>
      <c r="I48" s="175" t="s">
        <v>218</v>
      </c>
      <c r="J48" s="175" t="s">
        <v>118</v>
      </c>
      <c r="K48" s="175"/>
      <c r="L48" s="175"/>
      <c r="M48" s="333">
        <v>100</v>
      </c>
      <c r="N48" s="177">
        <v>230000000</v>
      </c>
      <c r="O48" s="178" t="s">
        <v>119</v>
      </c>
      <c r="P48" s="165" t="s">
        <v>120</v>
      </c>
      <c r="Q48" s="178" t="s">
        <v>121</v>
      </c>
      <c r="R48" s="277">
        <v>230000000</v>
      </c>
      <c r="S48" s="176" t="s">
        <v>205</v>
      </c>
      <c r="T48" s="177"/>
      <c r="U48" s="180"/>
      <c r="V48" s="177" t="s">
        <v>123</v>
      </c>
      <c r="W48" s="177" t="s">
        <v>166</v>
      </c>
      <c r="X48" s="177">
        <v>0</v>
      </c>
      <c r="Y48" s="177">
        <v>100</v>
      </c>
      <c r="Z48" s="177">
        <v>0</v>
      </c>
      <c r="AA48" s="175"/>
      <c r="AB48" s="175" t="s">
        <v>125</v>
      </c>
      <c r="AC48" s="175"/>
      <c r="AD48" s="175"/>
      <c r="AE48" s="167">
        <v>728040759</v>
      </c>
      <c r="AF48" s="167">
        <f t="shared" ref="AF48" si="40">AE48*1.12</f>
        <v>815405650.08000004</v>
      </c>
      <c r="AG48" s="181"/>
      <c r="AH48" s="181"/>
      <c r="AI48" s="167">
        <v>764439980</v>
      </c>
      <c r="AJ48" s="167">
        <f t="shared" ref="AJ48" si="41">AI48*1.12</f>
        <v>856172777.60000002</v>
      </c>
      <c r="AK48" s="181"/>
      <c r="AL48" s="181"/>
      <c r="AM48" s="167">
        <v>802650299</v>
      </c>
      <c r="AN48" s="167">
        <f t="shared" ref="AN48" si="42">AM48*1.12</f>
        <v>898968334.88000011</v>
      </c>
      <c r="AO48" s="181"/>
      <c r="AP48" s="181"/>
      <c r="AQ48" s="181">
        <v>842800194</v>
      </c>
      <c r="AR48" s="181">
        <f t="shared" ref="AR48" si="43">AQ48*1.12</f>
        <v>943936217.28000009</v>
      </c>
      <c r="AS48" s="181"/>
      <c r="AT48" s="181"/>
      <c r="AU48" s="181">
        <v>884921662</v>
      </c>
      <c r="AV48" s="181">
        <f t="shared" ref="AV48" si="44">AU48*1.12</f>
        <v>991112261.44000006</v>
      </c>
      <c r="AW48" s="181"/>
      <c r="AX48" s="181">
        <f t="shared" si="6"/>
        <v>4022852894</v>
      </c>
      <c r="AY48" s="122">
        <f t="shared" si="7"/>
        <v>4505595241.2800007</v>
      </c>
      <c r="AZ48" s="175" t="s">
        <v>126</v>
      </c>
      <c r="BA48" s="175" t="s">
        <v>226</v>
      </c>
      <c r="BB48" s="175" t="s">
        <v>225</v>
      </c>
      <c r="BC48" s="175"/>
      <c r="BD48" s="182"/>
      <c r="BE48" s="182"/>
      <c r="BF48" s="182"/>
      <c r="BG48" s="182"/>
      <c r="BH48" s="182"/>
      <c r="BI48" s="182"/>
      <c r="BJ48" s="182"/>
      <c r="BK48" s="182"/>
      <c r="BL48" s="182"/>
      <c r="BM48" s="182"/>
    </row>
    <row r="49" spans="1:67" ht="12.95" customHeight="1" x14ac:dyDescent="0.25">
      <c r="A49" s="57" t="s">
        <v>191</v>
      </c>
      <c r="B49" s="57" t="s">
        <v>192</v>
      </c>
      <c r="C49" s="57"/>
      <c r="D49" s="58">
        <v>24100017</v>
      </c>
      <c r="E49" s="57" t="s">
        <v>275</v>
      </c>
      <c r="F49" s="54"/>
      <c r="G49" s="147" t="s">
        <v>217</v>
      </c>
      <c r="H49" s="147" t="s">
        <v>218</v>
      </c>
      <c r="I49" s="147" t="s">
        <v>218</v>
      </c>
      <c r="J49" s="148" t="s">
        <v>118</v>
      </c>
      <c r="K49" s="148"/>
      <c r="L49" s="149"/>
      <c r="M49" s="149">
        <v>100</v>
      </c>
      <c r="N49" s="150">
        <v>230000000</v>
      </c>
      <c r="O49" s="150" t="s">
        <v>119</v>
      </c>
      <c r="P49" s="150" t="s">
        <v>141</v>
      </c>
      <c r="Q49" s="148" t="s">
        <v>121</v>
      </c>
      <c r="R49" s="390">
        <v>230000000</v>
      </c>
      <c r="S49" s="151" t="s">
        <v>209</v>
      </c>
      <c r="T49" s="148"/>
      <c r="U49" s="150"/>
      <c r="V49" s="150" t="s">
        <v>123</v>
      </c>
      <c r="W49" s="148" t="s">
        <v>166</v>
      </c>
      <c r="X49" s="148">
        <v>0</v>
      </c>
      <c r="Y49" s="148">
        <v>100</v>
      </c>
      <c r="Z49" s="148">
        <v>0</v>
      </c>
      <c r="AA49" s="152"/>
      <c r="AB49" s="150" t="s">
        <v>125</v>
      </c>
      <c r="AC49" s="170"/>
      <c r="AD49" s="170"/>
      <c r="AE49" s="63">
        <v>553440225</v>
      </c>
      <c r="AF49" s="63">
        <v>619853052</v>
      </c>
      <c r="AG49" s="63"/>
      <c r="AH49" s="63"/>
      <c r="AI49" s="63">
        <v>553440225</v>
      </c>
      <c r="AJ49" s="65">
        <v>619853052</v>
      </c>
      <c r="AK49" s="63"/>
      <c r="AL49" s="63"/>
      <c r="AM49" s="63">
        <v>553440225</v>
      </c>
      <c r="AN49" s="65">
        <v>619853052</v>
      </c>
      <c r="AO49" s="63"/>
      <c r="AP49" s="63"/>
      <c r="AQ49" s="63">
        <v>553440225</v>
      </c>
      <c r="AR49" s="122">
        <v>619853052</v>
      </c>
      <c r="AS49" s="63"/>
      <c r="AT49" s="63"/>
      <c r="AU49" s="63">
        <v>553440225</v>
      </c>
      <c r="AV49" s="122">
        <v>619853052</v>
      </c>
      <c r="AW49" s="63"/>
      <c r="AX49" s="65">
        <v>0</v>
      </c>
      <c r="AY49" s="122">
        <f t="shared" si="7"/>
        <v>0</v>
      </c>
      <c r="AZ49" s="154" t="s">
        <v>126</v>
      </c>
      <c r="BA49" s="154" t="s">
        <v>229</v>
      </c>
      <c r="BB49" s="154" t="s">
        <v>228</v>
      </c>
      <c r="BC49" s="154"/>
      <c r="BD49" s="87"/>
      <c r="BE49" s="84"/>
      <c r="BF49" s="84"/>
      <c r="BG49" s="156"/>
      <c r="BH49" s="156"/>
      <c r="BI49" s="156"/>
      <c r="BJ49" s="156"/>
      <c r="BK49" s="156"/>
      <c r="BL49" s="84"/>
      <c r="BM49" s="84"/>
      <c r="BN49" s="157"/>
      <c r="BO49" s="158"/>
    </row>
    <row r="50" spans="1:67" s="183" customFormat="1" ht="12.95" customHeight="1" x14ac:dyDescent="0.2">
      <c r="A50" s="172" t="s">
        <v>191</v>
      </c>
      <c r="B50" s="172" t="s">
        <v>192</v>
      </c>
      <c r="C50" s="173" t="s">
        <v>562</v>
      </c>
      <c r="D50" s="172">
        <v>24100017</v>
      </c>
      <c r="E50" s="174" t="s">
        <v>492</v>
      </c>
      <c r="F50" s="172"/>
      <c r="G50" s="175" t="s">
        <v>217</v>
      </c>
      <c r="H50" s="175" t="s">
        <v>218</v>
      </c>
      <c r="I50" s="175" t="s">
        <v>218</v>
      </c>
      <c r="J50" s="175" t="s">
        <v>118</v>
      </c>
      <c r="K50" s="175"/>
      <c r="L50" s="175"/>
      <c r="M50" s="333">
        <v>100</v>
      </c>
      <c r="N50" s="177">
        <v>230000000</v>
      </c>
      <c r="O50" s="178" t="s">
        <v>119</v>
      </c>
      <c r="P50" s="165" t="s">
        <v>120</v>
      </c>
      <c r="Q50" s="178" t="s">
        <v>121</v>
      </c>
      <c r="R50" s="277">
        <v>230000000</v>
      </c>
      <c r="S50" s="176" t="s">
        <v>209</v>
      </c>
      <c r="T50" s="177"/>
      <c r="U50" s="180"/>
      <c r="V50" s="177" t="s">
        <v>123</v>
      </c>
      <c r="W50" s="177" t="s">
        <v>166</v>
      </c>
      <c r="X50" s="177">
        <v>0</v>
      </c>
      <c r="Y50" s="177">
        <v>100</v>
      </c>
      <c r="Z50" s="177">
        <v>0</v>
      </c>
      <c r="AA50" s="175"/>
      <c r="AB50" s="175" t="s">
        <v>125</v>
      </c>
      <c r="AC50" s="175"/>
      <c r="AD50" s="175"/>
      <c r="AE50" s="167">
        <v>553440225</v>
      </c>
      <c r="AF50" s="167">
        <f t="shared" ref="AF50" si="45">AE50*1.12</f>
        <v>619853052</v>
      </c>
      <c r="AG50" s="181"/>
      <c r="AH50" s="181"/>
      <c r="AI50" s="167">
        <v>581116950</v>
      </c>
      <c r="AJ50" s="167">
        <f t="shared" ref="AJ50" si="46">AI50*1.12</f>
        <v>650850984.00000012</v>
      </c>
      <c r="AK50" s="181"/>
      <c r="AL50" s="181"/>
      <c r="AM50" s="167">
        <v>610167825</v>
      </c>
      <c r="AN50" s="167">
        <f t="shared" ref="AN50" si="47">AM50*1.12</f>
        <v>683387964.00000012</v>
      </c>
      <c r="AO50" s="181"/>
      <c r="AP50" s="181"/>
      <c r="AQ50" s="181">
        <v>640687575</v>
      </c>
      <c r="AR50" s="181">
        <f t="shared" ref="AR50" si="48">AQ50*1.12</f>
        <v>717570084.00000012</v>
      </c>
      <c r="AS50" s="181"/>
      <c r="AT50" s="181"/>
      <c r="AU50" s="181">
        <v>672707745</v>
      </c>
      <c r="AV50" s="181">
        <f t="shared" ref="AV50" si="49">AU50*1.12</f>
        <v>753432674.4000001</v>
      </c>
      <c r="AW50" s="181"/>
      <c r="AX50" s="181">
        <f t="shared" si="6"/>
        <v>3058120320</v>
      </c>
      <c r="AY50" s="122">
        <f t="shared" si="7"/>
        <v>3425094758.4000001</v>
      </c>
      <c r="AZ50" s="175" t="s">
        <v>126</v>
      </c>
      <c r="BA50" s="175" t="s">
        <v>229</v>
      </c>
      <c r="BB50" s="175" t="s">
        <v>228</v>
      </c>
      <c r="BC50" s="175"/>
      <c r="BD50" s="182"/>
      <c r="BE50" s="182"/>
      <c r="BF50" s="182"/>
      <c r="BG50" s="182"/>
      <c r="BH50" s="182"/>
      <c r="BI50" s="182"/>
      <c r="BJ50" s="182"/>
      <c r="BK50" s="182"/>
      <c r="BL50" s="182"/>
      <c r="BM50" s="182"/>
    </row>
    <row r="51" spans="1:67" ht="12.95" customHeight="1" x14ac:dyDescent="0.25">
      <c r="A51" s="57" t="s">
        <v>191</v>
      </c>
      <c r="B51" s="57" t="s">
        <v>192</v>
      </c>
      <c r="C51" s="57"/>
      <c r="D51" s="58">
        <v>24100018</v>
      </c>
      <c r="E51" s="57" t="s">
        <v>272</v>
      </c>
      <c r="F51" s="54"/>
      <c r="G51" s="147" t="s">
        <v>217</v>
      </c>
      <c r="H51" s="147" t="s">
        <v>218</v>
      </c>
      <c r="I51" s="147" t="s">
        <v>218</v>
      </c>
      <c r="J51" s="148" t="s">
        <v>118</v>
      </c>
      <c r="K51" s="148"/>
      <c r="L51" s="148"/>
      <c r="M51" s="149">
        <v>100</v>
      </c>
      <c r="N51" s="150">
        <v>230000000</v>
      </c>
      <c r="O51" s="150" t="s">
        <v>119</v>
      </c>
      <c r="P51" s="150" t="s">
        <v>141</v>
      </c>
      <c r="Q51" s="148" t="s">
        <v>121</v>
      </c>
      <c r="R51" s="390">
        <v>230000000</v>
      </c>
      <c r="S51" s="151" t="s">
        <v>155</v>
      </c>
      <c r="T51" s="151"/>
      <c r="U51" s="148"/>
      <c r="V51" s="150" t="s">
        <v>123</v>
      </c>
      <c r="W51" s="148" t="s">
        <v>166</v>
      </c>
      <c r="X51" s="148">
        <v>0</v>
      </c>
      <c r="Y51" s="148">
        <v>100</v>
      </c>
      <c r="Z51" s="148">
        <v>0</v>
      </c>
      <c r="AA51" s="152"/>
      <c r="AB51" s="150" t="s">
        <v>125</v>
      </c>
      <c r="AC51" s="153"/>
      <c r="AD51" s="153"/>
      <c r="AE51" s="63">
        <v>519228743</v>
      </c>
      <c r="AF51" s="63">
        <v>581536192.16000009</v>
      </c>
      <c r="AG51" s="63"/>
      <c r="AH51" s="63"/>
      <c r="AI51" s="63">
        <v>519228743</v>
      </c>
      <c r="AJ51" s="65">
        <v>581536192.16000009</v>
      </c>
      <c r="AK51" s="63"/>
      <c r="AL51" s="63"/>
      <c r="AM51" s="63">
        <v>519228743</v>
      </c>
      <c r="AN51" s="65">
        <v>581536192.16000009</v>
      </c>
      <c r="AO51" s="63"/>
      <c r="AP51" s="63"/>
      <c r="AQ51" s="63">
        <v>519228743</v>
      </c>
      <c r="AR51" s="122">
        <v>581536192.16000009</v>
      </c>
      <c r="AS51" s="63"/>
      <c r="AT51" s="63"/>
      <c r="AU51" s="63">
        <v>519228743</v>
      </c>
      <c r="AV51" s="122">
        <v>581536192.16000009</v>
      </c>
      <c r="AW51" s="63"/>
      <c r="AX51" s="65">
        <v>0</v>
      </c>
      <c r="AY51" s="122">
        <f t="shared" si="7"/>
        <v>0</v>
      </c>
      <c r="AZ51" s="153" t="s">
        <v>126</v>
      </c>
      <c r="BA51" s="154" t="s">
        <v>232</v>
      </c>
      <c r="BB51" s="154" t="s">
        <v>231</v>
      </c>
      <c r="BC51" s="154"/>
      <c r="BD51" s="87"/>
      <c r="BE51" s="84"/>
      <c r="BF51" s="84"/>
      <c r="BG51" s="156"/>
      <c r="BH51" s="156"/>
      <c r="BI51" s="156"/>
      <c r="BJ51" s="156"/>
      <c r="BK51" s="156"/>
      <c r="BL51" s="84"/>
      <c r="BM51" s="84"/>
      <c r="BN51" s="157"/>
      <c r="BO51" s="158"/>
    </row>
    <row r="52" spans="1:67" s="183" customFormat="1" ht="12.95" customHeight="1" x14ac:dyDescent="0.2">
      <c r="A52" s="172" t="s">
        <v>191</v>
      </c>
      <c r="B52" s="172" t="s">
        <v>192</v>
      </c>
      <c r="C52" s="173" t="s">
        <v>562</v>
      </c>
      <c r="D52" s="172">
        <v>24100018</v>
      </c>
      <c r="E52" s="174" t="s">
        <v>493</v>
      </c>
      <c r="F52" s="172"/>
      <c r="G52" s="175" t="s">
        <v>217</v>
      </c>
      <c r="H52" s="175" t="s">
        <v>218</v>
      </c>
      <c r="I52" s="175" t="s">
        <v>218</v>
      </c>
      <c r="J52" s="175" t="s">
        <v>118</v>
      </c>
      <c r="K52" s="175"/>
      <c r="L52" s="175"/>
      <c r="M52" s="333">
        <v>100</v>
      </c>
      <c r="N52" s="177">
        <v>230000000</v>
      </c>
      <c r="O52" s="178" t="s">
        <v>119</v>
      </c>
      <c r="P52" s="165" t="s">
        <v>120</v>
      </c>
      <c r="Q52" s="178" t="s">
        <v>121</v>
      </c>
      <c r="R52" s="277">
        <v>230000000</v>
      </c>
      <c r="S52" s="176" t="s">
        <v>155</v>
      </c>
      <c r="T52" s="177"/>
      <c r="U52" s="180"/>
      <c r="V52" s="177" t="s">
        <v>123</v>
      </c>
      <c r="W52" s="177" t="s">
        <v>166</v>
      </c>
      <c r="X52" s="177">
        <v>0</v>
      </c>
      <c r="Y52" s="177">
        <v>100</v>
      </c>
      <c r="Z52" s="177">
        <v>0</v>
      </c>
      <c r="AA52" s="175"/>
      <c r="AB52" s="175" t="s">
        <v>125</v>
      </c>
      <c r="AC52" s="175"/>
      <c r="AD52" s="175"/>
      <c r="AE52" s="167">
        <v>519228743</v>
      </c>
      <c r="AF52" s="167">
        <f t="shared" ref="AF52" si="50">AE52*1.12</f>
        <v>581536192.16000009</v>
      </c>
      <c r="AG52" s="181"/>
      <c r="AH52" s="181"/>
      <c r="AI52" s="167">
        <v>545181684</v>
      </c>
      <c r="AJ52" s="167">
        <f t="shared" ref="AJ52" si="51">AI52*1.12</f>
        <v>610603486.08000004</v>
      </c>
      <c r="AK52" s="181"/>
      <c r="AL52" s="181"/>
      <c r="AM52" s="167">
        <v>572424741</v>
      </c>
      <c r="AN52" s="167">
        <f t="shared" ref="AN52" si="52">AM52*1.12</f>
        <v>641115709.92000008</v>
      </c>
      <c r="AO52" s="181"/>
      <c r="AP52" s="181"/>
      <c r="AQ52" s="181">
        <v>601042131</v>
      </c>
      <c r="AR52" s="181">
        <f t="shared" ref="AR52" si="53">AQ52*1.12</f>
        <v>673167186.72000003</v>
      </c>
      <c r="AS52" s="181"/>
      <c r="AT52" s="181"/>
      <c r="AU52" s="181">
        <v>631085951</v>
      </c>
      <c r="AV52" s="181">
        <f t="shared" ref="AV52" si="54">AU52*1.12</f>
        <v>706816265.12000012</v>
      </c>
      <c r="AW52" s="181"/>
      <c r="AX52" s="181">
        <f t="shared" si="6"/>
        <v>2868963250</v>
      </c>
      <c r="AY52" s="122">
        <f t="shared" si="7"/>
        <v>3213238840.0000005</v>
      </c>
      <c r="AZ52" s="175" t="s">
        <v>126</v>
      </c>
      <c r="BA52" s="175" t="s">
        <v>232</v>
      </c>
      <c r="BB52" s="175" t="s">
        <v>231</v>
      </c>
      <c r="BC52" s="175"/>
      <c r="BD52" s="182"/>
      <c r="BE52" s="182"/>
      <c r="BF52" s="182"/>
      <c r="BG52" s="182"/>
      <c r="BH52" s="182"/>
      <c r="BI52" s="182"/>
      <c r="BJ52" s="182"/>
      <c r="BK52" s="182"/>
      <c r="BL52" s="182"/>
      <c r="BM52" s="182"/>
    </row>
    <row r="53" spans="1:67" ht="12.95" customHeight="1" x14ac:dyDescent="0.25">
      <c r="A53" s="57" t="s">
        <v>191</v>
      </c>
      <c r="B53" s="57" t="s">
        <v>233</v>
      </c>
      <c r="C53" s="57"/>
      <c r="D53" s="58">
        <v>24100019</v>
      </c>
      <c r="E53" s="57" t="s">
        <v>335</v>
      </c>
      <c r="F53" s="54"/>
      <c r="G53" s="147" t="s">
        <v>235</v>
      </c>
      <c r="H53" s="147" t="s">
        <v>236</v>
      </c>
      <c r="I53" s="147" t="s">
        <v>237</v>
      </c>
      <c r="J53" s="148" t="s">
        <v>118</v>
      </c>
      <c r="K53" s="148"/>
      <c r="L53" s="148"/>
      <c r="M53" s="149">
        <v>100</v>
      </c>
      <c r="N53" s="150">
        <v>230000000</v>
      </c>
      <c r="O53" s="150" t="s">
        <v>119</v>
      </c>
      <c r="P53" s="150" t="s">
        <v>141</v>
      </c>
      <c r="Q53" s="148" t="s">
        <v>121</v>
      </c>
      <c r="R53" s="390">
        <v>230000000</v>
      </c>
      <c r="S53" s="151" t="s">
        <v>197</v>
      </c>
      <c r="T53" s="151"/>
      <c r="U53" s="148"/>
      <c r="V53" s="150" t="s">
        <v>123</v>
      </c>
      <c r="W53" s="148" t="s">
        <v>166</v>
      </c>
      <c r="X53" s="148">
        <v>0</v>
      </c>
      <c r="Y53" s="148">
        <v>100</v>
      </c>
      <c r="Z53" s="148">
        <v>0</v>
      </c>
      <c r="AA53" s="152"/>
      <c r="AB53" s="150" t="s">
        <v>125</v>
      </c>
      <c r="AC53" s="153"/>
      <c r="AD53" s="153"/>
      <c r="AE53" s="63">
        <v>371376520</v>
      </c>
      <c r="AF53" s="63">
        <v>415941702.40000004</v>
      </c>
      <c r="AG53" s="63"/>
      <c r="AH53" s="63"/>
      <c r="AI53" s="63">
        <v>371376520</v>
      </c>
      <c r="AJ53" s="65">
        <v>415941702.40000004</v>
      </c>
      <c r="AK53" s="63"/>
      <c r="AL53" s="63"/>
      <c r="AM53" s="63">
        <v>371376520</v>
      </c>
      <c r="AN53" s="65">
        <v>415941702.40000004</v>
      </c>
      <c r="AO53" s="63"/>
      <c r="AP53" s="63"/>
      <c r="AQ53" s="63">
        <v>371376520</v>
      </c>
      <c r="AR53" s="122">
        <v>415941702.40000004</v>
      </c>
      <c r="AS53" s="63"/>
      <c r="AT53" s="63"/>
      <c r="AU53" s="63">
        <v>371376520</v>
      </c>
      <c r="AV53" s="122">
        <v>415941702.40000004</v>
      </c>
      <c r="AW53" s="63"/>
      <c r="AX53" s="65">
        <v>0</v>
      </c>
      <c r="AY53" s="122">
        <f t="shared" si="7"/>
        <v>0</v>
      </c>
      <c r="AZ53" s="54" t="s">
        <v>126</v>
      </c>
      <c r="BA53" s="53" t="s">
        <v>239</v>
      </c>
      <c r="BB53" s="53" t="s">
        <v>238</v>
      </c>
      <c r="BC53" s="150"/>
      <c r="BD53" s="156"/>
      <c r="BE53" s="156"/>
      <c r="BF53" s="156"/>
      <c r="BG53" s="156"/>
      <c r="BH53" s="156"/>
      <c r="BI53" s="156"/>
      <c r="BJ53" s="156"/>
      <c r="BK53" s="156"/>
      <c r="BL53" s="86"/>
      <c r="BM53" s="84"/>
      <c r="BN53" s="186"/>
      <c r="BO53" s="158"/>
    </row>
    <row r="54" spans="1:67" s="183" customFormat="1" ht="12.95" customHeight="1" x14ac:dyDescent="0.2">
      <c r="A54" s="172" t="s">
        <v>191</v>
      </c>
      <c r="B54" s="172" t="s">
        <v>233</v>
      </c>
      <c r="C54" s="173" t="s">
        <v>562</v>
      </c>
      <c r="D54" s="172">
        <v>24100019</v>
      </c>
      <c r="E54" s="174" t="s">
        <v>494</v>
      </c>
      <c r="F54" s="172"/>
      <c r="G54" s="175" t="s">
        <v>235</v>
      </c>
      <c r="H54" s="175" t="s">
        <v>236</v>
      </c>
      <c r="I54" s="175" t="s">
        <v>237</v>
      </c>
      <c r="J54" s="175" t="s">
        <v>118</v>
      </c>
      <c r="K54" s="175"/>
      <c r="L54" s="175"/>
      <c r="M54" s="333">
        <v>100</v>
      </c>
      <c r="N54" s="177">
        <v>230000000</v>
      </c>
      <c r="O54" s="178" t="s">
        <v>119</v>
      </c>
      <c r="P54" s="165" t="s">
        <v>120</v>
      </c>
      <c r="Q54" s="178" t="s">
        <v>121</v>
      </c>
      <c r="R54" s="277">
        <v>230000000</v>
      </c>
      <c r="S54" s="176" t="s">
        <v>197</v>
      </c>
      <c r="T54" s="177"/>
      <c r="U54" s="180"/>
      <c r="V54" s="177" t="s">
        <v>123</v>
      </c>
      <c r="W54" s="177" t="s">
        <v>166</v>
      </c>
      <c r="X54" s="177">
        <v>0</v>
      </c>
      <c r="Y54" s="177">
        <v>100</v>
      </c>
      <c r="Z54" s="177">
        <v>0</v>
      </c>
      <c r="AA54" s="175"/>
      <c r="AB54" s="175" t="s">
        <v>125</v>
      </c>
      <c r="AC54" s="175"/>
      <c r="AD54" s="175"/>
      <c r="AE54" s="167">
        <v>371376520</v>
      </c>
      <c r="AF54" s="167">
        <f t="shared" ref="AF54" si="55">AE54*1.12</f>
        <v>415941702.40000004</v>
      </c>
      <c r="AG54" s="181"/>
      <c r="AH54" s="181"/>
      <c r="AI54" s="167">
        <v>389896565</v>
      </c>
      <c r="AJ54" s="167">
        <f t="shared" ref="AJ54" si="56">AI54*1.12</f>
        <v>436684152.80000001</v>
      </c>
      <c r="AK54" s="181"/>
      <c r="AL54" s="181"/>
      <c r="AM54" s="167">
        <v>409341370</v>
      </c>
      <c r="AN54" s="167">
        <f t="shared" ref="AN54" si="57">AM54*1.12</f>
        <v>458462334.40000004</v>
      </c>
      <c r="AO54" s="181"/>
      <c r="AP54" s="181"/>
      <c r="AQ54" s="181">
        <v>429771750</v>
      </c>
      <c r="AR54" s="181">
        <f t="shared" ref="AR54" si="58">AQ54*1.12</f>
        <v>481344360.00000006</v>
      </c>
      <c r="AS54" s="181"/>
      <c r="AT54" s="181"/>
      <c r="AU54" s="181">
        <v>451211265</v>
      </c>
      <c r="AV54" s="181">
        <f t="shared" ref="AV54" si="59">AU54*1.12</f>
        <v>505356616.80000007</v>
      </c>
      <c r="AW54" s="181"/>
      <c r="AX54" s="181">
        <f t="shared" si="6"/>
        <v>2051597470</v>
      </c>
      <c r="AY54" s="122">
        <f t="shared" si="7"/>
        <v>2297789166.4000001</v>
      </c>
      <c r="AZ54" s="175" t="s">
        <v>126</v>
      </c>
      <c r="BA54" s="175" t="s">
        <v>239</v>
      </c>
      <c r="BB54" s="175" t="s">
        <v>238</v>
      </c>
      <c r="BC54" s="175"/>
      <c r="BD54" s="182"/>
      <c r="BE54" s="182"/>
      <c r="BF54" s="182"/>
      <c r="BG54" s="182"/>
      <c r="BH54" s="182"/>
      <c r="BI54" s="182"/>
      <c r="BJ54" s="182"/>
      <c r="BK54" s="182"/>
      <c r="BL54" s="182"/>
      <c r="BM54" s="182"/>
    </row>
    <row r="55" spans="1:67" ht="12.95" customHeight="1" x14ac:dyDescent="0.25">
      <c r="A55" s="57" t="s">
        <v>191</v>
      </c>
      <c r="B55" s="57" t="s">
        <v>233</v>
      </c>
      <c r="C55" s="57"/>
      <c r="D55" s="58">
        <v>24100020</v>
      </c>
      <c r="E55" s="57" t="s">
        <v>329</v>
      </c>
      <c r="F55" s="54"/>
      <c r="G55" s="147" t="s">
        <v>235</v>
      </c>
      <c r="H55" s="147" t="s">
        <v>236</v>
      </c>
      <c r="I55" s="147" t="s">
        <v>237</v>
      </c>
      <c r="J55" s="148" t="s">
        <v>118</v>
      </c>
      <c r="K55" s="148"/>
      <c r="L55" s="148"/>
      <c r="M55" s="149">
        <v>100</v>
      </c>
      <c r="N55" s="150">
        <v>230000000</v>
      </c>
      <c r="O55" s="150" t="s">
        <v>119</v>
      </c>
      <c r="P55" s="150" t="s">
        <v>141</v>
      </c>
      <c r="Q55" s="148" t="s">
        <v>121</v>
      </c>
      <c r="R55" s="390">
        <v>230000000</v>
      </c>
      <c r="S55" s="151" t="s">
        <v>201</v>
      </c>
      <c r="T55" s="151"/>
      <c r="U55" s="148"/>
      <c r="V55" s="150" t="s">
        <v>123</v>
      </c>
      <c r="W55" s="148" t="s">
        <v>166</v>
      </c>
      <c r="X55" s="148">
        <v>0</v>
      </c>
      <c r="Y55" s="148">
        <v>100</v>
      </c>
      <c r="Z55" s="148">
        <v>0</v>
      </c>
      <c r="AA55" s="152"/>
      <c r="AB55" s="150" t="s">
        <v>125</v>
      </c>
      <c r="AC55" s="153"/>
      <c r="AD55" s="153"/>
      <c r="AE55" s="63">
        <v>507114475</v>
      </c>
      <c r="AF55" s="63">
        <v>567968212</v>
      </c>
      <c r="AG55" s="63"/>
      <c r="AH55" s="63"/>
      <c r="AI55" s="63">
        <v>507114475</v>
      </c>
      <c r="AJ55" s="65">
        <v>567968212</v>
      </c>
      <c r="AK55" s="63"/>
      <c r="AL55" s="63"/>
      <c r="AM55" s="63">
        <v>507114475</v>
      </c>
      <c r="AN55" s="65">
        <v>567968212</v>
      </c>
      <c r="AO55" s="63"/>
      <c r="AP55" s="63"/>
      <c r="AQ55" s="63">
        <v>507114475</v>
      </c>
      <c r="AR55" s="122">
        <v>567968212</v>
      </c>
      <c r="AS55" s="63"/>
      <c r="AT55" s="63"/>
      <c r="AU55" s="63">
        <v>507114475</v>
      </c>
      <c r="AV55" s="122">
        <v>567968212</v>
      </c>
      <c r="AW55" s="63"/>
      <c r="AX55" s="65">
        <v>0</v>
      </c>
      <c r="AY55" s="122">
        <f t="shared" si="7"/>
        <v>0</v>
      </c>
      <c r="AZ55" s="54" t="s">
        <v>126</v>
      </c>
      <c r="BA55" s="53" t="s">
        <v>242</v>
      </c>
      <c r="BB55" s="53" t="s">
        <v>241</v>
      </c>
      <c r="BC55" s="150"/>
      <c r="BD55" s="156"/>
      <c r="BE55" s="156"/>
      <c r="BF55" s="156"/>
      <c r="BG55" s="156"/>
      <c r="BH55" s="156"/>
      <c r="BI55" s="156"/>
      <c r="BJ55" s="156"/>
      <c r="BK55" s="156"/>
      <c r="BL55" s="86"/>
      <c r="BM55" s="84"/>
      <c r="BN55" s="186"/>
      <c r="BO55" s="158"/>
    </row>
    <row r="56" spans="1:67" s="183" customFormat="1" ht="12.95" customHeight="1" x14ac:dyDescent="0.2">
      <c r="A56" s="172" t="s">
        <v>191</v>
      </c>
      <c r="B56" s="172" t="s">
        <v>233</v>
      </c>
      <c r="C56" s="173" t="s">
        <v>562</v>
      </c>
      <c r="D56" s="172">
        <v>24100020</v>
      </c>
      <c r="E56" s="174" t="s">
        <v>495</v>
      </c>
      <c r="F56" s="172"/>
      <c r="G56" s="175" t="s">
        <v>235</v>
      </c>
      <c r="H56" s="175" t="s">
        <v>236</v>
      </c>
      <c r="I56" s="175" t="s">
        <v>237</v>
      </c>
      <c r="J56" s="175" t="s">
        <v>118</v>
      </c>
      <c r="K56" s="175"/>
      <c r="L56" s="175"/>
      <c r="M56" s="333">
        <v>100</v>
      </c>
      <c r="N56" s="177">
        <v>230000000</v>
      </c>
      <c r="O56" s="178" t="s">
        <v>119</v>
      </c>
      <c r="P56" s="165" t="s">
        <v>120</v>
      </c>
      <c r="Q56" s="178" t="s">
        <v>121</v>
      </c>
      <c r="R56" s="277">
        <v>230000000</v>
      </c>
      <c r="S56" s="176" t="s">
        <v>201</v>
      </c>
      <c r="T56" s="177"/>
      <c r="U56" s="180"/>
      <c r="V56" s="177" t="s">
        <v>123</v>
      </c>
      <c r="W56" s="177" t="s">
        <v>166</v>
      </c>
      <c r="X56" s="177">
        <v>0</v>
      </c>
      <c r="Y56" s="177">
        <v>100</v>
      </c>
      <c r="Z56" s="177">
        <v>0</v>
      </c>
      <c r="AA56" s="175"/>
      <c r="AB56" s="175" t="s">
        <v>125</v>
      </c>
      <c r="AC56" s="175"/>
      <c r="AD56" s="175"/>
      <c r="AE56" s="167">
        <v>507114475</v>
      </c>
      <c r="AF56" s="167">
        <f t="shared" ref="AF56" si="60">AE56*1.12</f>
        <v>567968212</v>
      </c>
      <c r="AG56" s="181"/>
      <c r="AH56" s="181"/>
      <c r="AI56" s="167">
        <v>532419195</v>
      </c>
      <c r="AJ56" s="167">
        <f t="shared" ref="AJ56" si="61">AI56*1.12</f>
        <v>596309498.4000001</v>
      </c>
      <c r="AK56" s="181"/>
      <c r="AL56" s="181"/>
      <c r="AM56" s="167">
        <v>558984260</v>
      </c>
      <c r="AN56" s="167">
        <f t="shared" ref="AN56" si="62">AM56*1.12</f>
        <v>626062371.20000005</v>
      </c>
      <c r="AO56" s="181"/>
      <c r="AP56" s="181"/>
      <c r="AQ56" s="181">
        <v>586884130</v>
      </c>
      <c r="AR56" s="181">
        <f t="shared" ref="AR56" si="63">AQ56*1.12</f>
        <v>657310225.60000002</v>
      </c>
      <c r="AS56" s="181"/>
      <c r="AT56" s="181"/>
      <c r="AU56" s="181">
        <v>616173555</v>
      </c>
      <c r="AV56" s="181">
        <f t="shared" ref="AV56" si="64">AU56*1.12</f>
        <v>690114381.60000002</v>
      </c>
      <c r="AW56" s="181"/>
      <c r="AX56" s="181">
        <f t="shared" si="6"/>
        <v>2801575615</v>
      </c>
      <c r="AY56" s="122">
        <f t="shared" si="7"/>
        <v>3137764688.8000002</v>
      </c>
      <c r="AZ56" s="175" t="s">
        <v>126</v>
      </c>
      <c r="BA56" s="175" t="s">
        <v>242</v>
      </c>
      <c r="BB56" s="175" t="s">
        <v>241</v>
      </c>
      <c r="BC56" s="175"/>
      <c r="BD56" s="182"/>
      <c r="BE56" s="182"/>
      <c r="BF56" s="182"/>
      <c r="BG56" s="182"/>
      <c r="BH56" s="182"/>
      <c r="BI56" s="182"/>
      <c r="BJ56" s="182"/>
      <c r="BK56" s="182"/>
      <c r="BL56" s="182"/>
      <c r="BM56" s="182"/>
    </row>
    <row r="57" spans="1:67" ht="12.95" customHeight="1" x14ac:dyDescent="0.25">
      <c r="A57" s="57" t="s">
        <v>191</v>
      </c>
      <c r="B57" s="57" t="s">
        <v>233</v>
      </c>
      <c r="C57" s="57"/>
      <c r="D57" s="58">
        <v>24100021</v>
      </c>
      <c r="E57" s="57" t="s">
        <v>325</v>
      </c>
      <c r="F57" s="54"/>
      <c r="G57" s="147" t="s">
        <v>235</v>
      </c>
      <c r="H57" s="147" t="s">
        <v>236</v>
      </c>
      <c r="I57" s="147" t="s">
        <v>237</v>
      </c>
      <c r="J57" s="148" t="s">
        <v>118</v>
      </c>
      <c r="K57" s="148"/>
      <c r="L57" s="148"/>
      <c r="M57" s="149">
        <v>100</v>
      </c>
      <c r="N57" s="150">
        <v>230000000</v>
      </c>
      <c r="O57" s="150" t="s">
        <v>119</v>
      </c>
      <c r="P57" s="150" t="s">
        <v>141</v>
      </c>
      <c r="Q57" s="148" t="s">
        <v>121</v>
      </c>
      <c r="R57" s="390">
        <v>230000000</v>
      </c>
      <c r="S57" s="151" t="s">
        <v>205</v>
      </c>
      <c r="T57" s="151"/>
      <c r="U57" s="148"/>
      <c r="V57" s="150" t="s">
        <v>123</v>
      </c>
      <c r="W57" s="148" t="s">
        <v>166</v>
      </c>
      <c r="X57" s="148">
        <v>0</v>
      </c>
      <c r="Y57" s="148">
        <v>100</v>
      </c>
      <c r="Z57" s="148">
        <v>0</v>
      </c>
      <c r="AA57" s="152"/>
      <c r="AB57" s="150" t="s">
        <v>125</v>
      </c>
      <c r="AC57" s="170"/>
      <c r="AD57" s="170"/>
      <c r="AE57" s="63">
        <v>305495360</v>
      </c>
      <c r="AF57" s="63">
        <v>342154803.20000005</v>
      </c>
      <c r="AG57" s="63"/>
      <c r="AH57" s="63"/>
      <c r="AI57" s="63">
        <v>305495360</v>
      </c>
      <c r="AJ57" s="65">
        <v>342154803.20000005</v>
      </c>
      <c r="AK57" s="63"/>
      <c r="AL57" s="63"/>
      <c r="AM57" s="63">
        <v>305495360</v>
      </c>
      <c r="AN57" s="65">
        <v>342154803.20000005</v>
      </c>
      <c r="AO57" s="63"/>
      <c r="AP57" s="63"/>
      <c r="AQ57" s="63">
        <v>305495360</v>
      </c>
      <c r="AR57" s="122">
        <v>342154803.20000005</v>
      </c>
      <c r="AS57" s="63"/>
      <c r="AT57" s="63"/>
      <c r="AU57" s="63">
        <v>305495360</v>
      </c>
      <c r="AV57" s="122">
        <v>342154803.20000005</v>
      </c>
      <c r="AW57" s="63"/>
      <c r="AX57" s="65">
        <v>0</v>
      </c>
      <c r="AY57" s="122">
        <f t="shared" si="7"/>
        <v>0</v>
      </c>
      <c r="AZ57" s="54" t="s">
        <v>126</v>
      </c>
      <c r="BA57" s="53" t="s">
        <v>464</v>
      </c>
      <c r="BB57" s="53" t="s">
        <v>244</v>
      </c>
      <c r="BC57" s="150"/>
      <c r="BD57" s="156"/>
      <c r="BE57" s="156"/>
      <c r="BF57" s="156"/>
      <c r="BG57" s="156"/>
      <c r="BH57" s="156"/>
      <c r="BI57" s="156"/>
      <c r="BJ57" s="156"/>
      <c r="BK57" s="156"/>
      <c r="BL57" s="86"/>
      <c r="BM57" s="84"/>
      <c r="BN57" s="186"/>
      <c r="BO57" s="158"/>
    </row>
    <row r="58" spans="1:67" s="183" customFormat="1" ht="12.95" customHeight="1" x14ac:dyDescent="0.2">
      <c r="A58" s="172" t="s">
        <v>191</v>
      </c>
      <c r="B58" s="172" t="s">
        <v>233</v>
      </c>
      <c r="C58" s="173" t="s">
        <v>562</v>
      </c>
      <c r="D58" s="172">
        <v>24100021</v>
      </c>
      <c r="E58" s="174" t="s">
        <v>496</v>
      </c>
      <c r="F58" s="172"/>
      <c r="G58" s="175" t="s">
        <v>235</v>
      </c>
      <c r="H58" s="175" t="s">
        <v>236</v>
      </c>
      <c r="I58" s="175" t="s">
        <v>237</v>
      </c>
      <c r="J58" s="175" t="s">
        <v>118</v>
      </c>
      <c r="K58" s="175"/>
      <c r="L58" s="175"/>
      <c r="M58" s="333">
        <v>100</v>
      </c>
      <c r="N58" s="177">
        <v>230000000</v>
      </c>
      <c r="O58" s="178" t="s">
        <v>119</v>
      </c>
      <c r="P58" s="165" t="s">
        <v>120</v>
      </c>
      <c r="Q58" s="178" t="s">
        <v>121</v>
      </c>
      <c r="R58" s="277">
        <v>230000000</v>
      </c>
      <c r="S58" s="176" t="s">
        <v>205</v>
      </c>
      <c r="T58" s="177"/>
      <c r="U58" s="180"/>
      <c r="V58" s="177" t="s">
        <v>123</v>
      </c>
      <c r="W58" s="177" t="s">
        <v>166</v>
      </c>
      <c r="X58" s="177">
        <v>0</v>
      </c>
      <c r="Y58" s="177">
        <v>100</v>
      </c>
      <c r="Z58" s="177">
        <v>0</v>
      </c>
      <c r="AA58" s="175"/>
      <c r="AB58" s="175" t="s">
        <v>125</v>
      </c>
      <c r="AC58" s="175"/>
      <c r="AD58" s="175"/>
      <c r="AE58" s="167">
        <v>305495360</v>
      </c>
      <c r="AF58" s="167">
        <f t="shared" ref="AF58" si="65">AE58*1.12</f>
        <v>342154803.20000005</v>
      </c>
      <c r="AG58" s="181"/>
      <c r="AH58" s="181"/>
      <c r="AI58" s="167">
        <v>320715135</v>
      </c>
      <c r="AJ58" s="167">
        <f t="shared" ref="AJ58" si="66">AI58*1.12</f>
        <v>359200951.20000005</v>
      </c>
      <c r="AK58" s="181"/>
      <c r="AL58" s="181"/>
      <c r="AM58" s="167">
        <v>336704425</v>
      </c>
      <c r="AN58" s="167">
        <f t="shared" ref="AN58" si="67">AM58*1.12</f>
        <v>377108956.00000006</v>
      </c>
      <c r="AO58" s="181"/>
      <c r="AP58" s="181"/>
      <c r="AQ58" s="181">
        <v>353494125</v>
      </c>
      <c r="AR58" s="181">
        <f t="shared" ref="AR58" si="68">AQ58*1.12</f>
        <v>395913420.00000006</v>
      </c>
      <c r="AS58" s="181"/>
      <c r="AT58" s="181"/>
      <c r="AU58" s="181">
        <v>371116600</v>
      </c>
      <c r="AV58" s="181">
        <f t="shared" ref="AV58" si="69">AU58*1.12</f>
        <v>415650592.00000006</v>
      </c>
      <c r="AW58" s="181"/>
      <c r="AX58" s="181">
        <f t="shared" si="6"/>
        <v>1687525645</v>
      </c>
      <c r="AY58" s="122">
        <f t="shared" si="7"/>
        <v>1890028722.4000001</v>
      </c>
      <c r="AZ58" s="175" t="s">
        <v>126</v>
      </c>
      <c r="BA58" s="175" t="s">
        <v>464</v>
      </c>
      <c r="BB58" s="175" t="s">
        <v>244</v>
      </c>
      <c r="BC58" s="175"/>
      <c r="BD58" s="182"/>
      <c r="BE58" s="182"/>
      <c r="BF58" s="182"/>
      <c r="BG58" s="182"/>
      <c r="BH58" s="182"/>
      <c r="BI58" s="182"/>
      <c r="BJ58" s="182"/>
      <c r="BK58" s="182"/>
      <c r="BL58" s="182"/>
      <c r="BM58" s="182"/>
    </row>
    <row r="59" spans="1:67" ht="12.95" customHeight="1" x14ac:dyDescent="0.25">
      <c r="A59" s="57" t="s">
        <v>191</v>
      </c>
      <c r="B59" s="57" t="s">
        <v>233</v>
      </c>
      <c r="C59" s="57"/>
      <c r="D59" s="58">
        <v>24100022</v>
      </c>
      <c r="E59" s="57" t="s">
        <v>322</v>
      </c>
      <c r="F59" s="54"/>
      <c r="G59" s="147" t="s">
        <v>235</v>
      </c>
      <c r="H59" s="147" t="s">
        <v>236</v>
      </c>
      <c r="I59" s="147" t="s">
        <v>237</v>
      </c>
      <c r="J59" s="148" t="s">
        <v>118</v>
      </c>
      <c r="K59" s="148"/>
      <c r="L59" s="148"/>
      <c r="M59" s="149">
        <v>100</v>
      </c>
      <c r="N59" s="150">
        <v>230000000</v>
      </c>
      <c r="O59" s="150" t="s">
        <v>119</v>
      </c>
      <c r="P59" s="150" t="s">
        <v>141</v>
      </c>
      <c r="Q59" s="148" t="s">
        <v>121</v>
      </c>
      <c r="R59" s="390">
        <v>230000000</v>
      </c>
      <c r="S59" s="151" t="s">
        <v>209</v>
      </c>
      <c r="T59" s="151"/>
      <c r="U59" s="148"/>
      <c r="V59" s="150" t="s">
        <v>123</v>
      </c>
      <c r="W59" s="148" t="s">
        <v>166</v>
      </c>
      <c r="X59" s="148">
        <v>0</v>
      </c>
      <c r="Y59" s="148">
        <v>100</v>
      </c>
      <c r="Z59" s="148">
        <v>0</v>
      </c>
      <c r="AA59" s="152"/>
      <c r="AB59" s="150" t="s">
        <v>125</v>
      </c>
      <c r="AC59" s="153"/>
      <c r="AD59" s="153"/>
      <c r="AE59" s="63">
        <v>376050100</v>
      </c>
      <c r="AF59" s="63">
        <v>421176112.00000006</v>
      </c>
      <c r="AG59" s="63"/>
      <c r="AH59" s="63"/>
      <c r="AI59" s="63">
        <v>376050100</v>
      </c>
      <c r="AJ59" s="65">
        <v>421176112.00000006</v>
      </c>
      <c r="AK59" s="63"/>
      <c r="AL59" s="63"/>
      <c r="AM59" s="63">
        <v>376050100</v>
      </c>
      <c r="AN59" s="65">
        <v>421176112.00000006</v>
      </c>
      <c r="AO59" s="63"/>
      <c r="AP59" s="63"/>
      <c r="AQ59" s="63">
        <v>376050100</v>
      </c>
      <c r="AR59" s="122">
        <v>421176112.00000006</v>
      </c>
      <c r="AS59" s="63"/>
      <c r="AT59" s="63"/>
      <c r="AU59" s="63">
        <v>376050100</v>
      </c>
      <c r="AV59" s="122">
        <v>421176112.00000006</v>
      </c>
      <c r="AW59" s="63"/>
      <c r="AX59" s="65">
        <v>0</v>
      </c>
      <c r="AY59" s="122">
        <f t="shared" si="7"/>
        <v>0</v>
      </c>
      <c r="AZ59" s="54" t="s">
        <v>126</v>
      </c>
      <c r="BA59" s="53" t="s">
        <v>247</v>
      </c>
      <c r="BB59" s="53" t="s">
        <v>246</v>
      </c>
      <c r="BC59" s="150"/>
      <c r="BD59" s="156"/>
      <c r="BE59" s="156"/>
      <c r="BF59" s="156"/>
      <c r="BG59" s="156"/>
      <c r="BH59" s="156"/>
      <c r="BI59" s="156"/>
      <c r="BJ59" s="156"/>
      <c r="BK59" s="156"/>
      <c r="BL59" s="86"/>
      <c r="BM59" s="84"/>
      <c r="BN59" s="186"/>
      <c r="BO59" s="158"/>
    </row>
    <row r="60" spans="1:67" s="183" customFormat="1" ht="12.95" customHeight="1" x14ac:dyDescent="0.2">
      <c r="A60" s="172" t="s">
        <v>191</v>
      </c>
      <c r="B60" s="172" t="s">
        <v>233</v>
      </c>
      <c r="C60" s="173" t="s">
        <v>562</v>
      </c>
      <c r="D60" s="172">
        <v>24100022</v>
      </c>
      <c r="E60" s="174" t="s">
        <v>497</v>
      </c>
      <c r="F60" s="172"/>
      <c r="G60" s="175" t="s">
        <v>235</v>
      </c>
      <c r="H60" s="175" t="s">
        <v>236</v>
      </c>
      <c r="I60" s="175" t="s">
        <v>237</v>
      </c>
      <c r="J60" s="175" t="s">
        <v>118</v>
      </c>
      <c r="K60" s="175"/>
      <c r="L60" s="175"/>
      <c r="M60" s="333">
        <v>100</v>
      </c>
      <c r="N60" s="177">
        <v>230000000</v>
      </c>
      <c r="O60" s="178" t="s">
        <v>119</v>
      </c>
      <c r="P60" s="165" t="s">
        <v>120</v>
      </c>
      <c r="Q60" s="178" t="s">
        <v>121</v>
      </c>
      <c r="R60" s="277">
        <v>230000000</v>
      </c>
      <c r="S60" s="176" t="s">
        <v>209</v>
      </c>
      <c r="T60" s="177"/>
      <c r="U60" s="180"/>
      <c r="V60" s="177" t="s">
        <v>123</v>
      </c>
      <c r="W60" s="177" t="s">
        <v>166</v>
      </c>
      <c r="X60" s="177">
        <v>0</v>
      </c>
      <c r="Y60" s="177">
        <v>100</v>
      </c>
      <c r="Z60" s="177">
        <v>0</v>
      </c>
      <c r="AA60" s="175"/>
      <c r="AB60" s="175" t="s">
        <v>125</v>
      </c>
      <c r="AC60" s="175"/>
      <c r="AD60" s="175"/>
      <c r="AE60" s="167">
        <v>376050100</v>
      </c>
      <c r="AF60" s="167">
        <f t="shared" ref="AF60" si="70">AE60*1.12</f>
        <v>421176112.00000006</v>
      </c>
      <c r="AG60" s="181"/>
      <c r="AH60" s="181"/>
      <c r="AI60" s="167">
        <v>394795550</v>
      </c>
      <c r="AJ60" s="167">
        <f t="shared" ref="AJ60" si="71">AI60*1.12</f>
        <v>442171016.00000006</v>
      </c>
      <c r="AK60" s="181"/>
      <c r="AL60" s="181"/>
      <c r="AM60" s="167">
        <v>414490500</v>
      </c>
      <c r="AN60" s="167">
        <f t="shared" ref="AN60" si="72">AM60*1.12</f>
        <v>464229360.00000006</v>
      </c>
      <c r="AO60" s="181"/>
      <c r="AP60" s="181"/>
      <c r="AQ60" s="181">
        <v>435164750</v>
      </c>
      <c r="AR60" s="181">
        <f t="shared" ref="AR60" si="73">AQ60*1.12</f>
        <v>487384520.00000006</v>
      </c>
      <c r="AS60" s="181"/>
      <c r="AT60" s="181"/>
      <c r="AU60" s="181">
        <v>456869400</v>
      </c>
      <c r="AV60" s="181">
        <f t="shared" ref="AV60" si="74">AU60*1.12</f>
        <v>511693728.00000006</v>
      </c>
      <c r="AW60" s="181"/>
      <c r="AX60" s="181">
        <f t="shared" si="6"/>
        <v>2077370300</v>
      </c>
      <c r="AY60" s="122">
        <f t="shared" si="7"/>
        <v>2326654736</v>
      </c>
      <c r="AZ60" s="175" t="s">
        <v>126</v>
      </c>
      <c r="BA60" s="175" t="s">
        <v>247</v>
      </c>
      <c r="BB60" s="175" t="s">
        <v>246</v>
      </c>
      <c r="BC60" s="175"/>
      <c r="BD60" s="182"/>
      <c r="BE60" s="182"/>
      <c r="BF60" s="182"/>
      <c r="BG60" s="182"/>
      <c r="BH60" s="182"/>
      <c r="BI60" s="182"/>
      <c r="BJ60" s="182"/>
      <c r="BK60" s="182"/>
      <c r="BL60" s="182"/>
      <c r="BM60" s="182"/>
    </row>
    <row r="61" spans="1:67" ht="12.95" customHeight="1" x14ac:dyDescent="0.25">
      <c r="A61" s="57" t="s">
        <v>191</v>
      </c>
      <c r="B61" s="57" t="s">
        <v>233</v>
      </c>
      <c r="C61" s="57"/>
      <c r="D61" s="58">
        <v>24100023</v>
      </c>
      <c r="E61" s="57" t="s">
        <v>318</v>
      </c>
      <c r="F61" s="54"/>
      <c r="G61" s="147" t="s">
        <v>235</v>
      </c>
      <c r="H61" s="147" t="s">
        <v>236</v>
      </c>
      <c r="I61" s="147" t="s">
        <v>237</v>
      </c>
      <c r="J61" s="148" t="s">
        <v>118</v>
      </c>
      <c r="K61" s="148"/>
      <c r="L61" s="148"/>
      <c r="M61" s="149">
        <v>100</v>
      </c>
      <c r="N61" s="150">
        <v>230000000</v>
      </c>
      <c r="O61" s="150" t="s">
        <v>119</v>
      </c>
      <c r="P61" s="150" t="s">
        <v>141</v>
      </c>
      <c r="Q61" s="148" t="s">
        <v>121</v>
      </c>
      <c r="R61" s="390">
        <v>230000000</v>
      </c>
      <c r="S61" s="151" t="s">
        <v>155</v>
      </c>
      <c r="T61" s="151"/>
      <c r="U61" s="148"/>
      <c r="V61" s="150" t="s">
        <v>123</v>
      </c>
      <c r="W61" s="148" t="s">
        <v>166</v>
      </c>
      <c r="X61" s="148">
        <v>0</v>
      </c>
      <c r="Y61" s="148">
        <v>100</v>
      </c>
      <c r="Z61" s="148">
        <v>0</v>
      </c>
      <c r="AA61" s="152"/>
      <c r="AB61" s="150" t="s">
        <v>125</v>
      </c>
      <c r="AC61" s="170"/>
      <c r="AD61" s="170"/>
      <c r="AE61" s="63">
        <v>469417890</v>
      </c>
      <c r="AF61" s="63">
        <v>525748036.80000007</v>
      </c>
      <c r="AG61" s="63"/>
      <c r="AH61" s="63"/>
      <c r="AI61" s="63">
        <v>469417890</v>
      </c>
      <c r="AJ61" s="65">
        <v>525748036.80000007</v>
      </c>
      <c r="AK61" s="63"/>
      <c r="AL61" s="63"/>
      <c r="AM61" s="63">
        <v>469417890</v>
      </c>
      <c r="AN61" s="65">
        <v>525748036.80000007</v>
      </c>
      <c r="AO61" s="63"/>
      <c r="AP61" s="63"/>
      <c r="AQ61" s="63">
        <v>469417890</v>
      </c>
      <c r="AR61" s="122">
        <v>525748036.80000007</v>
      </c>
      <c r="AS61" s="63"/>
      <c r="AT61" s="63"/>
      <c r="AU61" s="63">
        <v>469417890</v>
      </c>
      <c r="AV61" s="122">
        <v>525748036.80000007</v>
      </c>
      <c r="AW61" s="63"/>
      <c r="AX61" s="65">
        <v>0</v>
      </c>
      <c r="AY61" s="122">
        <f t="shared" si="7"/>
        <v>0</v>
      </c>
      <c r="AZ61" s="153" t="s">
        <v>126</v>
      </c>
      <c r="BA61" s="62" t="s">
        <v>250</v>
      </c>
      <c r="BB61" s="154" t="s">
        <v>249</v>
      </c>
      <c r="BC61" s="154"/>
      <c r="BD61" s="87"/>
      <c r="BE61" s="84"/>
      <c r="BF61" s="84"/>
      <c r="BG61" s="156"/>
      <c r="BH61" s="156"/>
      <c r="BI61" s="156"/>
      <c r="BJ61" s="156"/>
      <c r="BK61" s="156"/>
      <c r="BL61" s="86"/>
      <c r="BM61" s="84"/>
      <c r="BN61" s="186"/>
      <c r="BO61" s="158"/>
    </row>
    <row r="62" spans="1:67" s="183" customFormat="1" ht="12.95" customHeight="1" x14ac:dyDescent="0.2">
      <c r="A62" s="172" t="s">
        <v>191</v>
      </c>
      <c r="B62" s="172" t="s">
        <v>233</v>
      </c>
      <c r="C62" s="173" t="s">
        <v>562</v>
      </c>
      <c r="D62" s="172">
        <v>24100023</v>
      </c>
      <c r="E62" s="174" t="s">
        <v>498</v>
      </c>
      <c r="F62" s="172"/>
      <c r="G62" s="175" t="s">
        <v>235</v>
      </c>
      <c r="H62" s="175" t="s">
        <v>236</v>
      </c>
      <c r="I62" s="175" t="s">
        <v>237</v>
      </c>
      <c r="J62" s="175" t="s">
        <v>118</v>
      </c>
      <c r="K62" s="175"/>
      <c r="L62" s="175"/>
      <c r="M62" s="333">
        <v>100</v>
      </c>
      <c r="N62" s="177">
        <v>230000000</v>
      </c>
      <c r="O62" s="178" t="s">
        <v>119</v>
      </c>
      <c r="P62" s="165" t="s">
        <v>120</v>
      </c>
      <c r="Q62" s="178" t="s">
        <v>121</v>
      </c>
      <c r="R62" s="277">
        <v>230000000</v>
      </c>
      <c r="S62" s="176" t="s">
        <v>155</v>
      </c>
      <c r="T62" s="177"/>
      <c r="U62" s="180"/>
      <c r="V62" s="177" t="s">
        <v>123</v>
      </c>
      <c r="W62" s="177" t="s">
        <v>166</v>
      </c>
      <c r="X62" s="177">
        <v>0</v>
      </c>
      <c r="Y62" s="177">
        <v>100</v>
      </c>
      <c r="Z62" s="177">
        <v>0</v>
      </c>
      <c r="AA62" s="175"/>
      <c r="AB62" s="175" t="s">
        <v>125</v>
      </c>
      <c r="AC62" s="175"/>
      <c r="AD62" s="175"/>
      <c r="AE62" s="167">
        <v>469417890</v>
      </c>
      <c r="AF62" s="167">
        <f t="shared" ref="AF62" si="75">AE62*1.12</f>
        <v>525748036.80000007</v>
      </c>
      <c r="AG62" s="181"/>
      <c r="AH62" s="181"/>
      <c r="AI62" s="167">
        <v>492877115</v>
      </c>
      <c r="AJ62" s="167">
        <f t="shared" ref="AJ62" si="76">AI62*1.12</f>
        <v>552022368.80000007</v>
      </c>
      <c r="AK62" s="181"/>
      <c r="AL62" s="181"/>
      <c r="AM62" s="167">
        <v>517523780</v>
      </c>
      <c r="AN62" s="167">
        <f t="shared" ref="AN62" si="77">AM62*1.12</f>
        <v>579626633.60000002</v>
      </c>
      <c r="AO62" s="181"/>
      <c r="AP62" s="181"/>
      <c r="AQ62" s="181">
        <v>543399265</v>
      </c>
      <c r="AR62" s="181">
        <f t="shared" ref="AR62" si="78">AQ62*1.12</f>
        <v>608607176.80000007</v>
      </c>
      <c r="AS62" s="181"/>
      <c r="AT62" s="181"/>
      <c r="AU62" s="181">
        <v>570547680</v>
      </c>
      <c r="AV62" s="181">
        <f t="shared" ref="AV62" si="79">AU62*1.12</f>
        <v>639013401.60000002</v>
      </c>
      <c r="AW62" s="181"/>
      <c r="AX62" s="181">
        <f t="shared" si="6"/>
        <v>2593765730</v>
      </c>
      <c r="AY62" s="122">
        <f t="shared" si="7"/>
        <v>2905017617.6000004</v>
      </c>
      <c r="AZ62" s="175" t="s">
        <v>126</v>
      </c>
      <c r="BA62" s="175" t="s">
        <v>250</v>
      </c>
      <c r="BB62" s="175" t="s">
        <v>249</v>
      </c>
      <c r="BC62" s="175"/>
      <c r="BD62" s="182"/>
      <c r="BE62" s="182"/>
      <c r="BF62" s="182"/>
      <c r="BG62" s="182"/>
      <c r="BH62" s="182"/>
      <c r="BI62" s="182"/>
      <c r="BJ62" s="182"/>
      <c r="BK62" s="182"/>
      <c r="BL62" s="182"/>
      <c r="BM62" s="182"/>
    </row>
    <row r="63" spans="1:67" ht="12.95" customHeight="1" x14ac:dyDescent="0.25">
      <c r="A63" s="57" t="s">
        <v>191</v>
      </c>
      <c r="B63" s="57" t="s">
        <v>233</v>
      </c>
      <c r="C63" s="57"/>
      <c r="D63" s="58">
        <v>24100024</v>
      </c>
      <c r="E63" s="57" t="s">
        <v>312</v>
      </c>
      <c r="F63" s="54"/>
      <c r="G63" s="147" t="s">
        <v>252</v>
      </c>
      <c r="H63" s="147" t="s">
        <v>253</v>
      </c>
      <c r="I63" s="147" t="s">
        <v>253</v>
      </c>
      <c r="J63" s="148" t="s">
        <v>118</v>
      </c>
      <c r="K63" s="148"/>
      <c r="L63" s="148"/>
      <c r="M63" s="149">
        <v>100</v>
      </c>
      <c r="N63" s="150">
        <v>230000000</v>
      </c>
      <c r="O63" s="150" t="s">
        <v>140</v>
      </c>
      <c r="P63" s="150" t="s">
        <v>141</v>
      </c>
      <c r="Q63" s="148" t="s">
        <v>121</v>
      </c>
      <c r="R63" s="390">
        <v>230000000</v>
      </c>
      <c r="S63" s="151" t="s">
        <v>197</v>
      </c>
      <c r="T63" s="151"/>
      <c r="U63" s="148"/>
      <c r="V63" s="150" t="s">
        <v>123</v>
      </c>
      <c r="W63" s="148" t="s">
        <v>166</v>
      </c>
      <c r="X63" s="148">
        <v>0</v>
      </c>
      <c r="Y63" s="148">
        <v>100</v>
      </c>
      <c r="Z63" s="148">
        <v>0</v>
      </c>
      <c r="AA63" s="152"/>
      <c r="AB63" s="150" t="s">
        <v>125</v>
      </c>
      <c r="AC63" s="53"/>
      <c r="AD63" s="50"/>
      <c r="AE63" s="138">
        <v>33258800</v>
      </c>
      <c r="AF63" s="63">
        <v>37249856</v>
      </c>
      <c r="AG63" s="49"/>
      <c r="AH63" s="49"/>
      <c r="AI63" s="138">
        <v>33258800</v>
      </c>
      <c r="AJ63" s="65">
        <v>37249856</v>
      </c>
      <c r="AK63" s="138"/>
      <c r="AL63" s="138"/>
      <c r="AM63" s="138">
        <v>33258800</v>
      </c>
      <c r="AN63" s="65">
        <v>37249856</v>
      </c>
      <c r="AO63" s="138"/>
      <c r="AP63" s="138"/>
      <c r="AQ63" s="138">
        <v>33258800</v>
      </c>
      <c r="AR63" s="122">
        <v>37249856</v>
      </c>
      <c r="AS63" s="138"/>
      <c r="AT63" s="138"/>
      <c r="AU63" s="138">
        <v>33258800</v>
      </c>
      <c r="AV63" s="122">
        <v>37249856</v>
      </c>
      <c r="AW63" s="63"/>
      <c r="AX63" s="65">
        <v>0</v>
      </c>
      <c r="AY63" s="122">
        <f t="shared" si="7"/>
        <v>0</v>
      </c>
      <c r="AZ63" s="54" t="s">
        <v>126</v>
      </c>
      <c r="BA63" s="53" t="s">
        <v>463</v>
      </c>
      <c r="BB63" s="53" t="s">
        <v>254</v>
      </c>
      <c r="BC63" s="138"/>
      <c r="BD63" s="187"/>
      <c r="BE63" s="187"/>
      <c r="BF63" s="187"/>
      <c r="BG63" s="187"/>
      <c r="BH63" s="187"/>
      <c r="BI63" s="187"/>
      <c r="BJ63" s="187"/>
      <c r="BK63" s="187"/>
      <c r="BL63" s="84"/>
      <c r="BM63" s="84"/>
      <c r="BN63" s="157"/>
      <c r="BO63" s="158"/>
    </row>
    <row r="64" spans="1:67" s="183" customFormat="1" ht="12.95" customHeight="1" x14ac:dyDescent="0.2">
      <c r="A64" s="172" t="s">
        <v>191</v>
      </c>
      <c r="B64" s="172" t="s">
        <v>233</v>
      </c>
      <c r="C64" s="173" t="s">
        <v>562</v>
      </c>
      <c r="D64" s="172">
        <v>24100024</v>
      </c>
      <c r="E64" s="174" t="s">
        <v>499</v>
      </c>
      <c r="F64" s="172"/>
      <c r="G64" s="175" t="s">
        <v>252</v>
      </c>
      <c r="H64" s="175" t="s">
        <v>253</v>
      </c>
      <c r="I64" s="175" t="s">
        <v>253</v>
      </c>
      <c r="J64" s="175" t="s">
        <v>118</v>
      </c>
      <c r="K64" s="175"/>
      <c r="L64" s="175"/>
      <c r="M64" s="333">
        <v>100</v>
      </c>
      <c r="N64" s="177">
        <v>230000000</v>
      </c>
      <c r="O64" s="178" t="s">
        <v>140</v>
      </c>
      <c r="P64" s="165" t="s">
        <v>120</v>
      </c>
      <c r="Q64" s="178" t="s">
        <v>121</v>
      </c>
      <c r="R64" s="277">
        <v>230000000</v>
      </c>
      <c r="S64" s="176" t="s">
        <v>197</v>
      </c>
      <c r="T64" s="177"/>
      <c r="U64" s="180"/>
      <c r="V64" s="177" t="s">
        <v>123</v>
      </c>
      <c r="W64" s="177" t="s">
        <v>166</v>
      </c>
      <c r="X64" s="177">
        <v>0</v>
      </c>
      <c r="Y64" s="177">
        <v>100</v>
      </c>
      <c r="Z64" s="177">
        <v>0</v>
      </c>
      <c r="AA64" s="175"/>
      <c r="AB64" s="175" t="s">
        <v>125</v>
      </c>
      <c r="AC64" s="175"/>
      <c r="AD64" s="175"/>
      <c r="AE64" s="167">
        <v>33258800</v>
      </c>
      <c r="AF64" s="167">
        <f t="shared" ref="AF64" si="80">AE64*1.12</f>
        <v>37249856</v>
      </c>
      <c r="AG64" s="181"/>
      <c r="AH64" s="181"/>
      <c r="AI64" s="167">
        <v>34923200</v>
      </c>
      <c r="AJ64" s="167">
        <f t="shared" ref="AJ64" si="81">AI64*1.12</f>
        <v>39113984</v>
      </c>
      <c r="AK64" s="181"/>
      <c r="AL64" s="181"/>
      <c r="AM64" s="167">
        <v>36667900</v>
      </c>
      <c r="AN64" s="167">
        <f t="shared" ref="AN64" si="82">AM64*1.12</f>
        <v>41068048.000000007</v>
      </c>
      <c r="AO64" s="181"/>
      <c r="AP64" s="181"/>
      <c r="AQ64" s="181">
        <v>38500200</v>
      </c>
      <c r="AR64" s="181">
        <f t="shared" ref="AR64" si="83">AQ64*1.12</f>
        <v>43120224.000000007</v>
      </c>
      <c r="AS64" s="181"/>
      <c r="AT64" s="181"/>
      <c r="AU64" s="181">
        <v>40423750</v>
      </c>
      <c r="AV64" s="181">
        <f t="shared" ref="AV64" si="84">AU64*1.12</f>
        <v>45274600.000000007</v>
      </c>
      <c r="AW64" s="181"/>
      <c r="AX64" s="181">
        <f t="shared" si="6"/>
        <v>183773850</v>
      </c>
      <c r="AY64" s="122">
        <f t="shared" si="7"/>
        <v>205826712.00000003</v>
      </c>
      <c r="AZ64" s="175" t="s">
        <v>126</v>
      </c>
      <c r="BA64" s="175" t="s">
        <v>463</v>
      </c>
      <c r="BB64" s="175" t="s">
        <v>254</v>
      </c>
      <c r="BC64" s="175"/>
      <c r="BD64" s="182"/>
      <c r="BE64" s="182"/>
      <c r="BF64" s="182"/>
      <c r="BG64" s="182"/>
      <c r="BH64" s="182"/>
      <c r="BI64" s="182"/>
      <c r="BJ64" s="182"/>
      <c r="BK64" s="182"/>
      <c r="BL64" s="182"/>
      <c r="BM64" s="182"/>
    </row>
    <row r="65" spans="1:67" ht="12.95" customHeight="1" x14ac:dyDescent="0.25">
      <c r="A65" s="57" t="s">
        <v>191</v>
      </c>
      <c r="B65" s="57" t="s">
        <v>233</v>
      </c>
      <c r="C65" s="57"/>
      <c r="D65" s="58">
        <v>24100025</v>
      </c>
      <c r="E65" s="57" t="s">
        <v>305</v>
      </c>
      <c r="F65" s="54"/>
      <c r="G65" s="147" t="s">
        <v>252</v>
      </c>
      <c r="H65" s="147" t="s">
        <v>253</v>
      </c>
      <c r="I65" s="147" t="s">
        <v>253</v>
      </c>
      <c r="J65" s="148" t="s">
        <v>118</v>
      </c>
      <c r="K65" s="148"/>
      <c r="L65" s="148"/>
      <c r="M65" s="149">
        <v>100</v>
      </c>
      <c r="N65" s="150">
        <v>230000000</v>
      </c>
      <c r="O65" s="150" t="s">
        <v>140</v>
      </c>
      <c r="P65" s="150" t="s">
        <v>141</v>
      </c>
      <c r="Q65" s="148" t="s">
        <v>121</v>
      </c>
      <c r="R65" s="390">
        <v>230000000</v>
      </c>
      <c r="S65" s="151" t="s">
        <v>201</v>
      </c>
      <c r="T65" s="151"/>
      <c r="U65" s="148"/>
      <c r="V65" s="150" t="s">
        <v>123</v>
      </c>
      <c r="W65" s="148" t="s">
        <v>166</v>
      </c>
      <c r="X65" s="148">
        <v>0</v>
      </c>
      <c r="Y65" s="148">
        <v>100</v>
      </c>
      <c r="Z65" s="148">
        <v>0</v>
      </c>
      <c r="AA65" s="152"/>
      <c r="AB65" s="150" t="s">
        <v>125</v>
      </c>
      <c r="AC65" s="53"/>
      <c r="AD65" s="50"/>
      <c r="AE65" s="138">
        <v>61961600</v>
      </c>
      <c r="AF65" s="63">
        <v>69396992</v>
      </c>
      <c r="AG65" s="49"/>
      <c r="AH65" s="49"/>
      <c r="AI65" s="138">
        <v>61961600</v>
      </c>
      <c r="AJ65" s="65">
        <v>69396992</v>
      </c>
      <c r="AK65" s="138"/>
      <c r="AL65" s="138"/>
      <c r="AM65" s="138">
        <v>61961600</v>
      </c>
      <c r="AN65" s="65">
        <v>69396992</v>
      </c>
      <c r="AO65" s="138"/>
      <c r="AP65" s="138"/>
      <c r="AQ65" s="138">
        <v>61961600</v>
      </c>
      <c r="AR65" s="122">
        <v>69396992</v>
      </c>
      <c r="AS65" s="138"/>
      <c r="AT65" s="138"/>
      <c r="AU65" s="138">
        <v>61961600</v>
      </c>
      <c r="AV65" s="122">
        <v>69396992</v>
      </c>
      <c r="AW65" s="63"/>
      <c r="AX65" s="65">
        <v>0</v>
      </c>
      <c r="AY65" s="122">
        <f t="shared" si="7"/>
        <v>0</v>
      </c>
      <c r="AZ65" s="54" t="s">
        <v>126</v>
      </c>
      <c r="BA65" s="53" t="s">
        <v>255</v>
      </c>
      <c r="BB65" s="53" t="s">
        <v>257</v>
      </c>
      <c r="BC65" s="138"/>
      <c r="BD65" s="187"/>
      <c r="BE65" s="187"/>
      <c r="BF65" s="187"/>
      <c r="BG65" s="187"/>
      <c r="BH65" s="187"/>
      <c r="BI65" s="187"/>
      <c r="BJ65" s="187"/>
      <c r="BK65" s="187"/>
      <c r="BL65" s="84"/>
      <c r="BM65" s="84"/>
      <c r="BN65" s="157"/>
      <c r="BO65" s="158"/>
    </row>
    <row r="66" spans="1:67" s="183" customFormat="1" ht="12.95" customHeight="1" x14ac:dyDescent="0.2">
      <c r="A66" s="172" t="s">
        <v>191</v>
      </c>
      <c r="B66" s="172" t="s">
        <v>233</v>
      </c>
      <c r="C66" s="173" t="s">
        <v>562</v>
      </c>
      <c r="D66" s="172">
        <v>24100025</v>
      </c>
      <c r="E66" s="174" t="s">
        <v>500</v>
      </c>
      <c r="F66" s="172"/>
      <c r="G66" s="175" t="s">
        <v>252</v>
      </c>
      <c r="H66" s="175" t="s">
        <v>253</v>
      </c>
      <c r="I66" s="175" t="s">
        <v>253</v>
      </c>
      <c r="J66" s="175" t="s">
        <v>118</v>
      </c>
      <c r="K66" s="175"/>
      <c r="L66" s="175"/>
      <c r="M66" s="333">
        <v>100</v>
      </c>
      <c r="N66" s="177">
        <v>230000000</v>
      </c>
      <c r="O66" s="178" t="s">
        <v>140</v>
      </c>
      <c r="P66" s="165" t="s">
        <v>120</v>
      </c>
      <c r="Q66" s="178" t="s">
        <v>121</v>
      </c>
      <c r="R66" s="277">
        <v>230000000</v>
      </c>
      <c r="S66" s="176" t="s">
        <v>201</v>
      </c>
      <c r="T66" s="177"/>
      <c r="U66" s="180"/>
      <c r="V66" s="177" t="s">
        <v>123</v>
      </c>
      <c r="W66" s="177" t="s">
        <v>166</v>
      </c>
      <c r="X66" s="177">
        <v>0</v>
      </c>
      <c r="Y66" s="177">
        <v>100</v>
      </c>
      <c r="Z66" s="177">
        <v>0</v>
      </c>
      <c r="AA66" s="175"/>
      <c r="AB66" s="175" t="s">
        <v>125</v>
      </c>
      <c r="AC66" s="175"/>
      <c r="AD66" s="175"/>
      <c r="AE66" s="167">
        <v>61961600</v>
      </c>
      <c r="AF66" s="167">
        <f t="shared" ref="AF66" si="85">AE66*1.12</f>
        <v>69396992</v>
      </c>
      <c r="AG66" s="181"/>
      <c r="AH66" s="181"/>
      <c r="AI66" s="167">
        <v>65062400</v>
      </c>
      <c r="AJ66" s="167">
        <f t="shared" ref="AJ66" si="86">AI66*1.12</f>
        <v>72869888</v>
      </c>
      <c r="AK66" s="181"/>
      <c r="AL66" s="181"/>
      <c r="AM66" s="167">
        <v>68312800</v>
      </c>
      <c r="AN66" s="167">
        <f t="shared" ref="AN66" si="87">AM66*1.12</f>
        <v>76510336</v>
      </c>
      <c r="AO66" s="181"/>
      <c r="AP66" s="181"/>
      <c r="AQ66" s="181">
        <v>71726400</v>
      </c>
      <c r="AR66" s="181">
        <f t="shared" ref="AR66" si="88">AQ66*1.12</f>
        <v>80333568.000000015</v>
      </c>
      <c r="AS66" s="181"/>
      <c r="AT66" s="181"/>
      <c r="AU66" s="181">
        <v>75310000</v>
      </c>
      <c r="AV66" s="181">
        <f t="shared" ref="AV66" si="89">AU66*1.12</f>
        <v>84347200.000000015</v>
      </c>
      <c r="AW66" s="181"/>
      <c r="AX66" s="181">
        <f t="shared" si="6"/>
        <v>342373200</v>
      </c>
      <c r="AY66" s="122">
        <f t="shared" si="7"/>
        <v>383457984.00000006</v>
      </c>
      <c r="AZ66" s="175" t="s">
        <v>126</v>
      </c>
      <c r="BA66" s="175" t="s">
        <v>255</v>
      </c>
      <c r="BB66" s="175" t="s">
        <v>257</v>
      </c>
      <c r="BC66" s="175"/>
      <c r="BD66" s="182"/>
      <c r="BE66" s="182"/>
      <c r="BF66" s="182"/>
      <c r="BG66" s="182"/>
      <c r="BH66" s="182"/>
      <c r="BI66" s="182"/>
      <c r="BJ66" s="182"/>
      <c r="BK66" s="182"/>
      <c r="BL66" s="182"/>
      <c r="BM66" s="182"/>
    </row>
    <row r="67" spans="1:67" ht="12.95" customHeight="1" x14ac:dyDescent="0.25">
      <c r="A67" s="57" t="s">
        <v>191</v>
      </c>
      <c r="B67" s="57" t="s">
        <v>233</v>
      </c>
      <c r="C67" s="57"/>
      <c r="D67" s="58">
        <v>24100026</v>
      </c>
      <c r="E67" s="57" t="s">
        <v>304</v>
      </c>
      <c r="F67" s="54"/>
      <c r="G67" s="147" t="s">
        <v>252</v>
      </c>
      <c r="H67" s="147" t="s">
        <v>253</v>
      </c>
      <c r="I67" s="147" t="s">
        <v>253</v>
      </c>
      <c r="J67" s="148" t="s">
        <v>118</v>
      </c>
      <c r="K67" s="148"/>
      <c r="L67" s="148"/>
      <c r="M67" s="149">
        <v>100</v>
      </c>
      <c r="N67" s="150">
        <v>230000000</v>
      </c>
      <c r="O67" s="150" t="s">
        <v>140</v>
      </c>
      <c r="P67" s="150" t="s">
        <v>141</v>
      </c>
      <c r="Q67" s="148" t="s">
        <v>121</v>
      </c>
      <c r="R67" s="390">
        <v>230000000</v>
      </c>
      <c r="S67" s="151" t="s">
        <v>205</v>
      </c>
      <c r="T67" s="151"/>
      <c r="U67" s="148"/>
      <c r="V67" s="150" t="s">
        <v>123</v>
      </c>
      <c r="W67" s="148" t="s">
        <v>166</v>
      </c>
      <c r="X67" s="148">
        <v>0</v>
      </c>
      <c r="Y67" s="148">
        <v>100</v>
      </c>
      <c r="Z67" s="148">
        <v>0</v>
      </c>
      <c r="AA67" s="152"/>
      <c r="AB67" s="150" t="s">
        <v>125</v>
      </c>
      <c r="AC67" s="188"/>
      <c r="AD67" s="189"/>
      <c r="AE67" s="138">
        <v>33258800</v>
      </c>
      <c r="AF67" s="63">
        <v>37249856</v>
      </c>
      <c r="AG67" s="49"/>
      <c r="AH67" s="49"/>
      <c r="AI67" s="138">
        <v>33258800</v>
      </c>
      <c r="AJ67" s="65">
        <v>37249856</v>
      </c>
      <c r="AK67" s="138"/>
      <c r="AL67" s="138"/>
      <c r="AM67" s="138">
        <v>33258800</v>
      </c>
      <c r="AN67" s="65">
        <v>37249856</v>
      </c>
      <c r="AO67" s="138"/>
      <c r="AP67" s="138"/>
      <c r="AQ67" s="138">
        <v>33258800</v>
      </c>
      <c r="AR67" s="122">
        <v>37249856</v>
      </c>
      <c r="AS67" s="138"/>
      <c r="AT67" s="138"/>
      <c r="AU67" s="138">
        <v>33258800</v>
      </c>
      <c r="AV67" s="122">
        <v>37249856</v>
      </c>
      <c r="AW67" s="63"/>
      <c r="AX67" s="65">
        <v>0</v>
      </c>
      <c r="AY67" s="122">
        <f t="shared" si="7"/>
        <v>0</v>
      </c>
      <c r="AZ67" s="54" t="s">
        <v>126</v>
      </c>
      <c r="BA67" s="53" t="s">
        <v>260</v>
      </c>
      <c r="BB67" s="53" t="s">
        <v>259</v>
      </c>
      <c r="BC67" s="138"/>
      <c r="BD67" s="187"/>
      <c r="BE67" s="187"/>
      <c r="BF67" s="187"/>
      <c r="BG67" s="187"/>
      <c r="BH67" s="187"/>
      <c r="BI67" s="187"/>
      <c r="BJ67" s="187"/>
      <c r="BK67" s="187"/>
      <c r="BL67" s="84"/>
      <c r="BM67" s="84"/>
      <c r="BN67" s="157"/>
      <c r="BO67" s="158"/>
    </row>
    <row r="68" spans="1:67" s="183" customFormat="1" ht="12.95" customHeight="1" x14ac:dyDescent="0.2">
      <c r="A68" s="172" t="s">
        <v>191</v>
      </c>
      <c r="B68" s="172" t="s">
        <v>233</v>
      </c>
      <c r="C68" s="173" t="s">
        <v>562</v>
      </c>
      <c r="D68" s="172">
        <v>24100026</v>
      </c>
      <c r="E68" s="174" t="s">
        <v>501</v>
      </c>
      <c r="F68" s="172"/>
      <c r="G68" s="175" t="s">
        <v>252</v>
      </c>
      <c r="H68" s="175" t="s">
        <v>253</v>
      </c>
      <c r="I68" s="175" t="s">
        <v>253</v>
      </c>
      <c r="J68" s="175" t="s">
        <v>118</v>
      </c>
      <c r="K68" s="175"/>
      <c r="L68" s="175"/>
      <c r="M68" s="333">
        <v>100</v>
      </c>
      <c r="N68" s="177">
        <v>230000000</v>
      </c>
      <c r="O68" s="178" t="s">
        <v>140</v>
      </c>
      <c r="P68" s="165" t="s">
        <v>120</v>
      </c>
      <c r="Q68" s="178" t="s">
        <v>121</v>
      </c>
      <c r="R68" s="277">
        <v>230000000</v>
      </c>
      <c r="S68" s="176" t="s">
        <v>205</v>
      </c>
      <c r="T68" s="177"/>
      <c r="U68" s="180"/>
      <c r="V68" s="177" t="s">
        <v>123</v>
      </c>
      <c r="W68" s="177" t="s">
        <v>166</v>
      </c>
      <c r="X68" s="177">
        <v>0</v>
      </c>
      <c r="Y68" s="177">
        <v>100</v>
      </c>
      <c r="Z68" s="177">
        <v>0</v>
      </c>
      <c r="AA68" s="175"/>
      <c r="AB68" s="175" t="s">
        <v>125</v>
      </c>
      <c r="AC68" s="175"/>
      <c r="AD68" s="175"/>
      <c r="AE68" s="167">
        <v>33258800</v>
      </c>
      <c r="AF68" s="167">
        <f t="shared" ref="AF68" si="90">AE68*1.12</f>
        <v>37249856</v>
      </c>
      <c r="AG68" s="181"/>
      <c r="AH68" s="181"/>
      <c r="AI68" s="167">
        <v>34923200</v>
      </c>
      <c r="AJ68" s="167">
        <f t="shared" ref="AJ68" si="91">AI68*1.12</f>
        <v>39113984</v>
      </c>
      <c r="AK68" s="181"/>
      <c r="AL68" s="181"/>
      <c r="AM68" s="167">
        <v>36667900</v>
      </c>
      <c r="AN68" s="167">
        <f t="shared" ref="AN68" si="92">AM68*1.12</f>
        <v>41068048.000000007</v>
      </c>
      <c r="AO68" s="181"/>
      <c r="AP68" s="181"/>
      <c r="AQ68" s="181">
        <v>38500200</v>
      </c>
      <c r="AR68" s="181">
        <f t="shared" ref="AR68" si="93">AQ68*1.12</f>
        <v>43120224.000000007</v>
      </c>
      <c r="AS68" s="181"/>
      <c r="AT68" s="181"/>
      <c r="AU68" s="181">
        <v>40423750</v>
      </c>
      <c r="AV68" s="181">
        <f t="shared" ref="AV68" si="94">AU68*1.12</f>
        <v>45274600.000000007</v>
      </c>
      <c r="AW68" s="181"/>
      <c r="AX68" s="181">
        <f t="shared" si="6"/>
        <v>183773850</v>
      </c>
      <c r="AY68" s="122">
        <f t="shared" si="7"/>
        <v>205826712.00000003</v>
      </c>
      <c r="AZ68" s="175" t="s">
        <v>126</v>
      </c>
      <c r="BA68" s="175" t="s">
        <v>260</v>
      </c>
      <c r="BB68" s="175" t="s">
        <v>259</v>
      </c>
      <c r="BC68" s="175"/>
      <c r="BD68" s="182"/>
      <c r="BE68" s="182"/>
      <c r="BF68" s="182"/>
      <c r="BG68" s="182"/>
      <c r="BH68" s="182"/>
      <c r="BI68" s="182"/>
      <c r="BJ68" s="182"/>
      <c r="BK68" s="182"/>
      <c r="BL68" s="182"/>
      <c r="BM68" s="182"/>
    </row>
    <row r="69" spans="1:67" ht="12.95" customHeight="1" x14ac:dyDescent="0.25">
      <c r="A69" s="57" t="s">
        <v>191</v>
      </c>
      <c r="B69" s="57" t="s">
        <v>233</v>
      </c>
      <c r="C69" s="57"/>
      <c r="D69" s="58">
        <v>24100027</v>
      </c>
      <c r="E69" s="57" t="s">
        <v>301</v>
      </c>
      <c r="F69" s="54"/>
      <c r="G69" s="147" t="s">
        <v>252</v>
      </c>
      <c r="H69" s="147" t="s">
        <v>253</v>
      </c>
      <c r="I69" s="147" t="s">
        <v>253</v>
      </c>
      <c r="J69" s="148" t="s">
        <v>118</v>
      </c>
      <c r="K69" s="148"/>
      <c r="L69" s="148"/>
      <c r="M69" s="149">
        <v>100</v>
      </c>
      <c r="N69" s="150">
        <v>230000000</v>
      </c>
      <c r="O69" s="150" t="s">
        <v>140</v>
      </c>
      <c r="P69" s="150" t="s">
        <v>141</v>
      </c>
      <c r="Q69" s="148" t="s">
        <v>121</v>
      </c>
      <c r="R69" s="390">
        <v>230000000</v>
      </c>
      <c r="S69" s="151" t="s">
        <v>209</v>
      </c>
      <c r="T69" s="151"/>
      <c r="U69" s="148"/>
      <c r="V69" s="150" t="s">
        <v>123</v>
      </c>
      <c r="W69" s="148" t="s">
        <v>166</v>
      </c>
      <c r="X69" s="148">
        <v>0</v>
      </c>
      <c r="Y69" s="148">
        <v>100</v>
      </c>
      <c r="Z69" s="148">
        <v>0</v>
      </c>
      <c r="AA69" s="152"/>
      <c r="AB69" s="150" t="s">
        <v>125</v>
      </c>
      <c r="AC69" s="188"/>
      <c r="AD69" s="189"/>
      <c r="AE69" s="138">
        <v>99776400</v>
      </c>
      <c r="AF69" s="63">
        <v>111749568.00000001</v>
      </c>
      <c r="AG69" s="49"/>
      <c r="AH69" s="49"/>
      <c r="AI69" s="138">
        <v>99776400</v>
      </c>
      <c r="AJ69" s="65">
        <v>111749568.00000001</v>
      </c>
      <c r="AK69" s="138"/>
      <c r="AL69" s="138"/>
      <c r="AM69" s="138">
        <v>99776400</v>
      </c>
      <c r="AN69" s="65">
        <v>111749568.00000001</v>
      </c>
      <c r="AO69" s="138"/>
      <c r="AP69" s="138"/>
      <c r="AQ69" s="138">
        <v>99776400</v>
      </c>
      <c r="AR69" s="122">
        <v>111749568.00000001</v>
      </c>
      <c r="AS69" s="138"/>
      <c r="AT69" s="138"/>
      <c r="AU69" s="138">
        <v>99776400</v>
      </c>
      <c r="AV69" s="122">
        <v>111749568.00000001</v>
      </c>
      <c r="AW69" s="63"/>
      <c r="AX69" s="65">
        <v>0</v>
      </c>
      <c r="AY69" s="122">
        <f t="shared" si="7"/>
        <v>0</v>
      </c>
      <c r="AZ69" s="54" t="s">
        <v>126</v>
      </c>
      <c r="BA69" s="53" t="s">
        <v>263</v>
      </c>
      <c r="BB69" s="53" t="s">
        <v>262</v>
      </c>
      <c r="BC69" s="138"/>
      <c r="BD69" s="187"/>
      <c r="BE69" s="187"/>
      <c r="BF69" s="187"/>
      <c r="BG69" s="187"/>
      <c r="BH69" s="187"/>
      <c r="BI69" s="187"/>
      <c r="BJ69" s="187"/>
      <c r="BK69" s="187"/>
      <c r="BL69" s="84"/>
      <c r="BM69" s="84"/>
      <c r="BN69" s="157"/>
      <c r="BO69" s="158"/>
    </row>
    <row r="70" spans="1:67" s="183" customFormat="1" ht="12.95" customHeight="1" x14ac:dyDescent="0.2">
      <c r="A70" s="172" t="s">
        <v>191</v>
      </c>
      <c r="B70" s="172" t="s">
        <v>233</v>
      </c>
      <c r="C70" s="173" t="s">
        <v>562</v>
      </c>
      <c r="D70" s="172">
        <v>24100027</v>
      </c>
      <c r="E70" s="174" t="s">
        <v>502</v>
      </c>
      <c r="F70" s="172"/>
      <c r="G70" s="175" t="s">
        <v>252</v>
      </c>
      <c r="H70" s="175" t="s">
        <v>253</v>
      </c>
      <c r="I70" s="175" t="s">
        <v>253</v>
      </c>
      <c r="J70" s="175" t="s">
        <v>118</v>
      </c>
      <c r="K70" s="175"/>
      <c r="L70" s="175"/>
      <c r="M70" s="333">
        <v>100</v>
      </c>
      <c r="N70" s="177">
        <v>230000000</v>
      </c>
      <c r="O70" s="178" t="s">
        <v>140</v>
      </c>
      <c r="P70" s="165" t="s">
        <v>120</v>
      </c>
      <c r="Q70" s="178" t="s">
        <v>121</v>
      </c>
      <c r="R70" s="277">
        <v>230000000</v>
      </c>
      <c r="S70" s="176" t="s">
        <v>209</v>
      </c>
      <c r="T70" s="177"/>
      <c r="U70" s="180"/>
      <c r="V70" s="177" t="s">
        <v>123</v>
      </c>
      <c r="W70" s="177" t="s">
        <v>166</v>
      </c>
      <c r="X70" s="177">
        <v>0</v>
      </c>
      <c r="Y70" s="177">
        <v>100</v>
      </c>
      <c r="Z70" s="177">
        <v>0</v>
      </c>
      <c r="AA70" s="175"/>
      <c r="AB70" s="175" t="s">
        <v>125</v>
      </c>
      <c r="AC70" s="175"/>
      <c r="AD70" s="175"/>
      <c r="AE70" s="167">
        <v>99776400</v>
      </c>
      <c r="AF70" s="167">
        <f t="shared" ref="AF70" si="95">AE70*1.12</f>
        <v>111749568.00000001</v>
      </c>
      <c r="AG70" s="181"/>
      <c r="AH70" s="181"/>
      <c r="AI70" s="167">
        <v>104769600</v>
      </c>
      <c r="AJ70" s="167">
        <f t="shared" ref="AJ70" si="96">AI70*1.12</f>
        <v>117341952.00000001</v>
      </c>
      <c r="AK70" s="181"/>
      <c r="AL70" s="181"/>
      <c r="AM70" s="167">
        <v>110003700</v>
      </c>
      <c r="AN70" s="167">
        <f t="shared" ref="AN70" si="97">AM70*1.12</f>
        <v>123204144.00000001</v>
      </c>
      <c r="AO70" s="181"/>
      <c r="AP70" s="181"/>
      <c r="AQ70" s="181">
        <v>115500600</v>
      </c>
      <c r="AR70" s="181">
        <f t="shared" ref="AR70" si="98">AQ70*1.12</f>
        <v>129360672.00000001</v>
      </c>
      <c r="AS70" s="181"/>
      <c r="AT70" s="181"/>
      <c r="AU70" s="181">
        <v>121271250</v>
      </c>
      <c r="AV70" s="181">
        <f t="shared" ref="AV70" si="99">AU70*1.12</f>
        <v>135823800</v>
      </c>
      <c r="AW70" s="181"/>
      <c r="AX70" s="181">
        <f t="shared" si="6"/>
        <v>551321550</v>
      </c>
      <c r="AY70" s="122">
        <f t="shared" si="7"/>
        <v>617480136</v>
      </c>
      <c r="AZ70" s="175" t="s">
        <v>126</v>
      </c>
      <c r="BA70" s="175" t="s">
        <v>263</v>
      </c>
      <c r="BB70" s="175" t="s">
        <v>262</v>
      </c>
      <c r="BC70" s="175"/>
      <c r="BD70" s="182"/>
      <c r="BE70" s="182"/>
      <c r="BF70" s="182"/>
      <c r="BG70" s="182"/>
      <c r="BH70" s="182"/>
      <c r="BI70" s="182"/>
      <c r="BJ70" s="182"/>
      <c r="BK70" s="182"/>
      <c r="BL70" s="182"/>
      <c r="BM70" s="182"/>
    </row>
    <row r="71" spans="1:67" ht="12.95" customHeight="1" x14ac:dyDescent="0.25">
      <c r="A71" s="57" t="s">
        <v>191</v>
      </c>
      <c r="B71" s="57" t="s">
        <v>233</v>
      </c>
      <c r="C71" s="57"/>
      <c r="D71" s="58">
        <v>24100028</v>
      </c>
      <c r="E71" s="57" t="s">
        <v>298</v>
      </c>
      <c r="F71" s="54"/>
      <c r="G71" s="147" t="s">
        <v>265</v>
      </c>
      <c r="H71" s="147" t="s">
        <v>266</v>
      </c>
      <c r="I71" s="147" t="s">
        <v>266</v>
      </c>
      <c r="J71" s="148" t="s">
        <v>118</v>
      </c>
      <c r="K71" s="148"/>
      <c r="L71" s="148"/>
      <c r="M71" s="149">
        <v>100</v>
      </c>
      <c r="N71" s="150">
        <v>230000000</v>
      </c>
      <c r="O71" s="150" t="s">
        <v>119</v>
      </c>
      <c r="P71" s="150" t="s">
        <v>141</v>
      </c>
      <c r="Q71" s="148" t="s">
        <v>121</v>
      </c>
      <c r="R71" s="390">
        <v>230000000</v>
      </c>
      <c r="S71" s="151" t="s">
        <v>201</v>
      </c>
      <c r="T71" s="151"/>
      <c r="U71" s="148"/>
      <c r="V71" s="150" t="s">
        <v>123</v>
      </c>
      <c r="W71" s="148" t="s">
        <v>166</v>
      </c>
      <c r="X71" s="148">
        <v>0</v>
      </c>
      <c r="Y71" s="148">
        <v>100</v>
      </c>
      <c r="Z71" s="148">
        <v>0</v>
      </c>
      <c r="AA71" s="152"/>
      <c r="AB71" s="150" t="s">
        <v>125</v>
      </c>
      <c r="AC71" s="53"/>
      <c r="AD71" s="50"/>
      <c r="AE71" s="138">
        <v>440658295</v>
      </c>
      <c r="AF71" s="63">
        <v>493537290.40000004</v>
      </c>
      <c r="AG71" s="49"/>
      <c r="AH71" s="49"/>
      <c r="AI71" s="138">
        <v>440658295</v>
      </c>
      <c r="AJ71" s="65">
        <v>493537290.40000004</v>
      </c>
      <c r="AK71" s="138"/>
      <c r="AL71" s="138"/>
      <c r="AM71" s="138">
        <v>440658295</v>
      </c>
      <c r="AN71" s="65">
        <v>493537290.40000004</v>
      </c>
      <c r="AO71" s="138"/>
      <c r="AP71" s="138"/>
      <c r="AQ71" s="138">
        <v>440658295</v>
      </c>
      <c r="AR71" s="122">
        <v>493537290.40000004</v>
      </c>
      <c r="AS71" s="138"/>
      <c r="AT71" s="138"/>
      <c r="AU71" s="138">
        <v>440658295</v>
      </c>
      <c r="AV71" s="122">
        <v>493537290.40000004</v>
      </c>
      <c r="AW71" s="63"/>
      <c r="AX71" s="65">
        <v>0</v>
      </c>
      <c r="AY71" s="122">
        <f t="shared" si="7"/>
        <v>0</v>
      </c>
      <c r="AZ71" s="54" t="s">
        <v>126</v>
      </c>
      <c r="BA71" s="53" t="s">
        <v>268</v>
      </c>
      <c r="BB71" s="53" t="s">
        <v>267</v>
      </c>
      <c r="BC71" s="138"/>
      <c r="BD71" s="187"/>
      <c r="BE71" s="187"/>
      <c r="BF71" s="187"/>
      <c r="BG71" s="187"/>
      <c r="BH71" s="187"/>
      <c r="BI71" s="187"/>
      <c r="BJ71" s="187"/>
      <c r="BK71" s="187"/>
      <c r="BL71" s="84"/>
      <c r="BM71" s="84"/>
      <c r="BN71" s="157"/>
      <c r="BO71" s="158"/>
    </row>
    <row r="72" spans="1:67" s="183" customFormat="1" ht="12.95" customHeight="1" x14ac:dyDescent="0.2">
      <c r="A72" s="172" t="s">
        <v>191</v>
      </c>
      <c r="B72" s="172" t="s">
        <v>233</v>
      </c>
      <c r="C72" s="173" t="s">
        <v>562</v>
      </c>
      <c r="D72" s="172">
        <v>24100028</v>
      </c>
      <c r="E72" s="174" t="s">
        <v>503</v>
      </c>
      <c r="F72" s="172"/>
      <c r="G72" s="175" t="s">
        <v>265</v>
      </c>
      <c r="H72" s="175" t="s">
        <v>266</v>
      </c>
      <c r="I72" s="175" t="s">
        <v>266</v>
      </c>
      <c r="J72" s="175" t="s">
        <v>118</v>
      </c>
      <c r="K72" s="175"/>
      <c r="L72" s="175"/>
      <c r="M72" s="333">
        <v>100</v>
      </c>
      <c r="N72" s="177">
        <v>230000000</v>
      </c>
      <c r="O72" s="178" t="s">
        <v>119</v>
      </c>
      <c r="P72" s="165" t="s">
        <v>120</v>
      </c>
      <c r="Q72" s="178" t="s">
        <v>121</v>
      </c>
      <c r="R72" s="277">
        <v>230000000</v>
      </c>
      <c r="S72" s="176" t="s">
        <v>201</v>
      </c>
      <c r="T72" s="177"/>
      <c r="U72" s="180"/>
      <c r="V72" s="177" t="s">
        <v>123</v>
      </c>
      <c r="W72" s="177" t="s">
        <v>166</v>
      </c>
      <c r="X72" s="177">
        <v>0</v>
      </c>
      <c r="Y72" s="177">
        <v>100</v>
      </c>
      <c r="Z72" s="177">
        <v>0</v>
      </c>
      <c r="AA72" s="175"/>
      <c r="AB72" s="175" t="s">
        <v>125</v>
      </c>
      <c r="AC72" s="175"/>
      <c r="AD72" s="175"/>
      <c r="AE72" s="167">
        <v>440658295</v>
      </c>
      <c r="AF72" s="167">
        <f t="shared" ref="AF72" si="100">AE72*1.12</f>
        <v>493537290.40000004</v>
      </c>
      <c r="AG72" s="181"/>
      <c r="AH72" s="181"/>
      <c r="AI72" s="167">
        <v>462696630</v>
      </c>
      <c r="AJ72" s="167">
        <f t="shared" ref="AJ72" si="101">AI72*1.12</f>
        <v>518220225.60000002</v>
      </c>
      <c r="AK72" s="181"/>
      <c r="AL72" s="181"/>
      <c r="AM72" s="167">
        <v>485835075</v>
      </c>
      <c r="AN72" s="167">
        <f t="shared" ref="AN72" si="102">AM72*1.12</f>
        <v>544135284</v>
      </c>
      <c r="AO72" s="181"/>
      <c r="AP72" s="181"/>
      <c r="AQ72" s="181">
        <v>510117795</v>
      </c>
      <c r="AR72" s="181">
        <f t="shared" ref="AR72" si="103">AQ72*1.12</f>
        <v>571331930.4000001</v>
      </c>
      <c r="AS72" s="181"/>
      <c r="AT72" s="181"/>
      <c r="AU72" s="181">
        <v>535617060</v>
      </c>
      <c r="AV72" s="181">
        <f t="shared" ref="AV72" si="104">AU72*1.12</f>
        <v>599891107.20000005</v>
      </c>
      <c r="AW72" s="181"/>
      <c r="AX72" s="181">
        <f t="shared" si="6"/>
        <v>2434924855</v>
      </c>
      <c r="AY72" s="122">
        <f t="shared" si="7"/>
        <v>2727115837.6000004</v>
      </c>
      <c r="AZ72" s="175" t="s">
        <v>126</v>
      </c>
      <c r="BA72" s="175" t="s">
        <v>268</v>
      </c>
      <c r="BB72" s="175" t="s">
        <v>267</v>
      </c>
      <c r="BC72" s="175"/>
      <c r="BD72" s="182"/>
      <c r="BE72" s="182"/>
      <c r="BF72" s="182"/>
      <c r="BG72" s="182"/>
      <c r="BH72" s="182"/>
      <c r="BI72" s="182"/>
      <c r="BJ72" s="182"/>
      <c r="BK72" s="182"/>
      <c r="BL72" s="182"/>
      <c r="BM72" s="182"/>
    </row>
    <row r="73" spans="1:67" ht="12.95" customHeight="1" x14ac:dyDescent="0.25">
      <c r="A73" s="57" t="s">
        <v>191</v>
      </c>
      <c r="B73" s="57" t="s">
        <v>233</v>
      </c>
      <c r="C73" s="57"/>
      <c r="D73" s="58">
        <v>24100029</v>
      </c>
      <c r="E73" s="57" t="s">
        <v>295</v>
      </c>
      <c r="F73" s="54"/>
      <c r="G73" s="147" t="s">
        <v>265</v>
      </c>
      <c r="H73" s="147" t="s">
        <v>266</v>
      </c>
      <c r="I73" s="147" t="s">
        <v>266</v>
      </c>
      <c r="J73" s="148" t="s">
        <v>118</v>
      </c>
      <c r="K73" s="148"/>
      <c r="L73" s="148"/>
      <c r="M73" s="149">
        <v>100</v>
      </c>
      <c r="N73" s="150">
        <v>230000000</v>
      </c>
      <c r="O73" s="150" t="s">
        <v>119</v>
      </c>
      <c r="P73" s="150" t="s">
        <v>141</v>
      </c>
      <c r="Q73" s="148" t="s">
        <v>121</v>
      </c>
      <c r="R73" s="390">
        <v>230000000</v>
      </c>
      <c r="S73" s="151" t="s">
        <v>205</v>
      </c>
      <c r="T73" s="151"/>
      <c r="U73" s="148"/>
      <c r="V73" s="150" t="s">
        <v>123</v>
      </c>
      <c r="W73" s="148" t="s">
        <v>166</v>
      </c>
      <c r="X73" s="148">
        <v>0</v>
      </c>
      <c r="Y73" s="148">
        <v>100</v>
      </c>
      <c r="Z73" s="148">
        <v>0</v>
      </c>
      <c r="AA73" s="152"/>
      <c r="AB73" s="150" t="s">
        <v>125</v>
      </c>
      <c r="AC73" s="188"/>
      <c r="AD73" s="189"/>
      <c r="AE73" s="138">
        <v>125930475</v>
      </c>
      <c r="AF73" s="63">
        <v>141042132</v>
      </c>
      <c r="AG73" s="49"/>
      <c r="AH73" s="49"/>
      <c r="AI73" s="138">
        <v>125930475</v>
      </c>
      <c r="AJ73" s="65">
        <v>141042132</v>
      </c>
      <c r="AK73" s="138"/>
      <c r="AL73" s="138"/>
      <c r="AM73" s="138">
        <v>125930475</v>
      </c>
      <c r="AN73" s="65">
        <v>141042132</v>
      </c>
      <c r="AO73" s="138"/>
      <c r="AP73" s="138"/>
      <c r="AQ73" s="138">
        <v>125930475</v>
      </c>
      <c r="AR73" s="122">
        <v>141042132</v>
      </c>
      <c r="AS73" s="138"/>
      <c r="AT73" s="138"/>
      <c r="AU73" s="138">
        <v>125930475</v>
      </c>
      <c r="AV73" s="122">
        <v>141042132</v>
      </c>
      <c r="AW73" s="63"/>
      <c r="AX73" s="65">
        <v>0</v>
      </c>
      <c r="AY73" s="122">
        <f t="shared" si="7"/>
        <v>0</v>
      </c>
      <c r="AZ73" s="54" t="s">
        <v>126</v>
      </c>
      <c r="BA73" s="53" t="s">
        <v>271</v>
      </c>
      <c r="BB73" s="53" t="s">
        <v>270</v>
      </c>
      <c r="BC73" s="138"/>
      <c r="BD73" s="187"/>
      <c r="BE73" s="187"/>
      <c r="BF73" s="187"/>
      <c r="BG73" s="187"/>
      <c r="BH73" s="187"/>
      <c r="BI73" s="187"/>
      <c r="BJ73" s="187"/>
      <c r="BK73" s="187"/>
      <c r="BL73" s="84"/>
      <c r="BM73" s="84"/>
      <c r="BN73" s="157"/>
      <c r="BO73" s="158"/>
    </row>
    <row r="74" spans="1:67" s="183" customFormat="1" ht="12.95" customHeight="1" x14ac:dyDescent="0.2">
      <c r="A74" s="172" t="s">
        <v>191</v>
      </c>
      <c r="B74" s="172" t="s">
        <v>233</v>
      </c>
      <c r="C74" s="173" t="s">
        <v>562</v>
      </c>
      <c r="D74" s="172">
        <v>24100029</v>
      </c>
      <c r="E74" s="174" t="s">
        <v>504</v>
      </c>
      <c r="F74" s="172"/>
      <c r="G74" s="175" t="s">
        <v>265</v>
      </c>
      <c r="H74" s="175" t="s">
        <v>266</v>
      </c>
      <c r="I74" s="175" t="s">
        <v>266</v>
      </c>
      <c r="J74" s="175" t="s">
        <v>118</v>
      </c>
      <c r="K74" s="175"/>
      <c r="L74" s="175"/>
      <c r="M74" s="333">
        <v>100</v>
      </c>
      <c r="N74" s="177">
        <v>230000000</v>
      </c>
      <c r="O74" s="178" t="s">
        <v>119</v>
      </c>
      <c r="P74" s="165" t="s">
        <v>120</v>
      </c>
      <c r="Q74" s="178" t="s">
        <v>121</v>
      </c>
      <c r="R74" s="277">
        <v>230000000</v>
      </c>
      <c r="S74" s="176" t="s">
        <v>205</v>
      </c>
      <c r="T74" s="177"/>
      <c r="U74" s="180"/>
      <c r="V74" s="177" t="s">
        <v>123</v>
      </c>
      <c r="W74" s="177" t="s">
        <v>166</v>
      </c>
      <c r="X74" s="177">
        <v>0</v>
      </c>
      <c r="Y74" s="177">
        <v>100</v>
      </c>
      <c r="Z74" s="177">
        <v>0</v>
      </c>
      <c r="AA74" s="175"/>
      <c r="AB74" s="175" t="s">
        <v>125</v>
      </c>
      <c r="AC74" s="175"/>
      <c r="AD74" s="175"/>
      <c r="AE74" s="167">
        <v>125930475</v>
      </c>
      <c r="AF74" s="167">
        <f t="shared" ref="AF74" si="105">AE74*1.12</f>
        <v>141042132</v>
      </c>
      <c r="AG74" s="181"/>
      <c r="AH74" s="181"/>
      <c r="AI74" s="167">
        <v>132230010</v>
      </c>
      <c r="AJ74" s="167">
        <f t="shared" ref="AJ74" si="106">AI74*1.12</f>
        <v>148097611.20000002</v>
      </c>
      <c r="AK74" s="181"/>
      <c r="AL74" s="181"/>
      <c r="AM74" s="167">
        <v>138842715</v>
      </c>
      <c r="AN74" s="167">
        <f t="shared" ref="AN74" si="107">AM74*1.12</f>
        <v>155503840.80000001</v>
      </c>
      <c r="AO74" s="181"/>
      <c r="AP74" s="181"/>
      <c r="AQ74" s="181">
        <v>145780635</v>
      </c>
      <c r="AR74" s="181">
        <f t="shared" ref="AR74" si="108">AQ74*1.12</f>
        <v>163274311.20000002</v>
      </c>
      <c r="AS74" s="181"/>
      <c r="AT74" s="181"/>
      <c r="AU74" s="181">
        <v>153067860</v>
      </c>
      <c r="AV74" s="181">
        <f t="shared" ref="AV74" si="109">AU74*1.12</f>
        <v>171436003.20000002</v>
      </c>
      <c r="AW74" s="181"/>
      <c r="AX74" s="181">
        <f t="shared" si="6"/>
        <v>695851695</v>
      </c>
      <c r="AY74" s="122">
        <f t="shared" si="7"/>
        <v>779353898.4000001</v>
      </c>
      <c r="AZ74" s="175" t="s">
        <v>126</v>
      </c>
      <c r="BA74" s="175" t="s">
        <v>271</v>
      </c>
      <c r="BB74" s="175" t="s">
        <v>270</v>
      </c>
      <c r="BC74" s="175"/>
      <c r="BD74" s="182"/>
      <c r="BE74" s="182"/>
      <c r="BF74" s="182"/>
      <c r="BG74" s="182"/>
      <c r="BH74" s="182"/>
      <c r="BI74" s="182"/>
      <c r="BJ74" s="182"/>
      <c r="BK74" s="182"/>
      <c r="BL74" s="182"/>
      <c r="BM74" s="182"/>
    </row>
    <row r="75" spans="1:67" ht="12.95" customHeight="1" x14ac:dyDescent="0.25">
      <c r="A75" s="57" t="s">
        <v>191</v>
      </c>
      <c r="B75" s="57" t="s">
        <v>233</v>
      </c>
      <c r="C75" s="57"/>
      <c r="D75" s="58">
        <v>24100030</v>
      </c>
      <c r="E75" s="57" t="s">
        <v>290</v>
      </c>
      <c r="F75" s="54"/>
      <c r="G75" s="147" t="s">
        <v>265</v>
      </c>
      <c r="H75" s="147" t="s">
        <v>266</v>
      </c>
      <c r="I75" s="147" t="s">
        <v>266</v>
      </c>
      <c r="J75" s="148" t="s">
        <v>118</v>
      </c>
      <c r="K75" s="148"/>
      <c r="L75" s="148"/>
      <c r="M75" s="149">
        <v>100</v>
      </c>
      <c r="N75" s="150">
        <v>230000000</v>
      </c>
      <c r="O75" s="150" t="s">
        <v>119</v>
      </c>
      <c r="P75" s="150" t="s">
        <v>141</v>
      </c>
      <c r="Q75" s="148" t="s">
        <v>121</v>
      </c>
      <c r="R75" s="390">
        <v>230000000</v>
      </c>
      <c r="S75" s="151" t="s">
        <v>209</v>
      </c>
      <c r="T75" s="151"/>
      <c r="U75" s="148"/>
      <c r="V75" s="150" t="s">
        <v>123</v>
      </c>
      <c r="W75" s="148" t="s">
        <v>166</v>
      </c>
      <c r="X75" s="148">
        <v>0</v>
      </c>
      <c r="Y75" s="148">
        <v>100</v>
      </c>
      <c r="Z75" s="148">
        <v>0</v>
      </c>
      <c r="AA75" s="152"/>
      <c r="AB75" s="150" t="s">
        <v>125</v>
      </c>
      <c r="AC75" s="188"/>
      <c r="AD75" s="189"/>
      <c r="AE75" s="138">
        <v>83953650</v>
      </c>
      <c r="AF75" s="63">
        <v>94028088.000000015</v>
      </c>
      <c r="AG75" s="49"/>
      <c r="AH75" s="49"/>
      <c r="AI75" s="138">
        <v>83953650</v>
      </c>
      <c r="AJ75" s="65">
        <v>94028088.000000015</v>
      </c>
      <c r="AK75" s="138"/>
      <c r="AL75" s="138"/>
      <c r="AM75" s="138">
        <v>83953650</v>
      </c>
      <c r="AN75" s="65">
        <v>94028088.000000015</v>
      </c>
      <c r="AO75" s="138"/>
      <c r="AP75" s="138"/>
      <c r="AQ75" s="138">
        <v>83953650</v>
      </c>
      <c r="AR75" s="122">
        <v>94028088.000000015</v>
      </c>
      <c r="AS75" s="138"/>
      <c r="AT75" s="138"/>
      <c r="AU75" s="138">
        <v>83953650</v>
      </c>
      <c r="AV75" s="122">
        <v>94028088.000000015</v>
      </c>
      <c r="AW75" s="63"/>
      <c r="AX75" s="65">
        <v>0</v>
      </c>
      <c r="AY75" s="122">
        <f t="shared" si="7"/>
        <v>0</v>
      </c>
      <c r="AZ75" s="54" t="s">
        <v>126</v>
      </c>
      <c r="BA75" s="53" t="s">
        <v>274</v>
      </c>
      <c r="BB75" s="53" t="s">
        <v>273</v>
      </c>
      <c r="BC75" s="138"/>
      <c r="BD75" s="187"/>
      <c r="BE75" s="187"/>
      <c r="BF75" s="187"/>
      <c r="BG75" s="187"/>
      <c r="BH75" s="187"/>
      <c r="BI75" s="187"/>
      <c r="BJ75" s="187"/>
      <c r="BK75" s="187"/>
      <c r="BL75" s="84"/>
      <c r="BM75" s="84"/>
      <c r="BN75" s="157"/>
      <c r="BO75" s="158"/>
    </row>
    <row r="76" spans="1:67" s="183" customFormat="1" ht="12.95" customHeight="1" x14ac:dyDescent="0.2">
      <c r="A76" s="172" t="s">
        <v>191</v>
      </c>
      <c r="B76" s="172" t="s">
        <v>233</v>
      </c>
      <c r="C76" s="173" t="s">
        <v>562</v>
      </c>
      <c r="D76" s="172">
        <v>24100030</v>
      </c>
      <c r="E76" s="174" t="s">
        <v>505</v>
      </c>
      <c r="F76" s="172"/>
      <c r="G76" s="175" t="s">
        <v>265</v>
      </c>
      <c r="H76" s="175" t="s">
        <v>266</v>
      </c>
      <c r="I76" s="175" t="s">
        <v>266</v>
      </c>
      <c r="J76" s="175" t="s">
        <v>118</v>
      </c>
      <c r="K76" s="175"/>
      <c r="L76" s="175"/>
      <c r="M76" s="333">
        <v>100</v>
      </c>
      <c r="N76" s="177">
        <v>230000000</v>
      </c>
      <c r="O76" s="178" t="s">
        <v>119</v>
      </c>
      <c r="P76" s="165" t="s">
        <v>120</v>
      </c>
      <c r="Q76" s="178" t="s">
        <v>121</v>
      </c>
      <c r="R76" s="277">
        <v>230000000</v>
      </c>
      <c r="S76" s="176" t="s">
        <v>209</v>
      </c>
      <c r="T76" s="177"/>
      <c r="U76" s="180"/>
      <c r="V76" s="177" t="s">
        <v>123</v>
      </c>
      <c r="W76" s="177" t="s">
        <v>166</v>
      </c>
      <c r="X76" s="177">
        <v>0</v>
      </c>
      <c r="Y76" s="177">
        <v>100</v>
      </c>
      <c r="Z76" s="177">
        <v>0</v>
      </c>
      <c r="AA76" s="175"/>
      <c r="AB76" s="175" t="s">
        <v>125</v>
      </c>
      <c r="AC76" s="175"/>
      <c r="AD76" s="175"/>
      <c r="AE76" s="167">
        <v>83953650</v>
      </c>
      <c r="AF76" s="167">
        <f t="shared" ref="AF76" si="110">AE76*1.12</f>
        <v>94028088.000000015</v>
      </c>
      <c r="AG76" s="181"/>
      <c r="AH76" s="181"/>
      <c r="AI76" s="167">
        <v>88153340</v>
      </c>
      <c r="AJ76" s="167">
        <f t="shared" ref="AJ76" si="111">AI76*1.12</f>
        <v>98731740.800000012</v>
      </c>
      <c r="AK76" s="181"/>
      <c r="AL76" s="181"/>
      <c r="AM76" s="167">
        <v>92561810</v>
      </c>
      <c r="AN76" s="167">
        <f t="shared" ref="AN76" si="112">AM76*1.12</f>
        <v>103669227.2</v>
      </c>
      <c r="AO76" s="181"/>
      <c r="AP76" s="181"/>
      <c r="AQ76" s="181">
        <v>97187090</v>
      </c>
      <c r="AR76" s="181">
        <f t="shared" ref="AR76" si="113">AQ76*1.12</f>
        <v>108849540.80000001</v>
      </c>
      <c r="AS76" s="181"/>
      <c r="AT76" s="181"/>
      <c r="AU76" s="181">
        <v>102045240</v>
      </c>
      <c r="AV76" s="181">
        <f t="shared" ref="AV76" si="114">AU76*1.12</f>
        <v>114290668.80000001</v>
      </c>
      <c r="AW76" s="181"/>
      <c r="AX76" s="181">
        <f t="shared" si="6"/>
        <v>463901130</v>
      </c>
      <c r="AY76" s="122">
        <f t="shared" si="7"/>
        <v>519569265.60000002</v>
      </c>
      <c r="AZ76" s="175" t="s">
        <v>126</v>
      </c>
      <c r="BA76" s="175" t="s">
        <v>274</v>
      </c>
      <c r="BB76" s="175" t="s">
        <v>273</v>
      </c>
      <c r="BC76" s="175"/>
      <c r="BD76" s="182"/>
      <c r="BE76" s="182"/>
      <c r="BF76" s="182"/>
      <c r="BG76" s="182"/>
      <c r="BH76" s="182"/>
      <c r="BI76" s="182"/>
      <c r="BJ76" s="182"/>
      <c r="BK76" s="182"/>
      <c r="BL76" s="182"/>
      <c r="BM76" s="182"/>
    </row>
    <row r="77" spans="1:67" ht="12.95" customHeight="1" x14ac:dyDescent="0.25">
      <c r="A77" s="57" t="s">
        <v>191</v>
      </c>
      <c r="B77" s="57" t="s">
        <v>233</v>
      </c>
      <c r="C77" s="57"/>
      <c r="D77" s="58">
        <v>24100031</v>
      </c>
      <c r="E77" s="57" t="s">
        <v>380</v>
      </c>
      <c r="F77" s="54"/>
      <c r="G77" s="147" t="s">
        <v>276</v>
      </c>
      <c r="H77" s="147" t="s">
        <v>277</v>
      </c>
      <c r="I77" s="147" t="s">
        <v>278</v>
      </c>
      <c r="J77" s="148" t="s">
        <v>118</v>
      </c>
      <c r="K77" s="148"/>
      <c r="L77" s="148"/>
      <c r="M77" s="149">
        <v>100</v>
      </c>
      <c r="N77" s="150">
        <v>230000000</v>
      </c>
      <c r="O77" s="150" t="s">
        <v>119</v>
      </c>
      <c r="P77" s="150" t="s">
        <v>141</v>
      </c>
      <c r="Q77" s="148" t="s">
        <v>121</v>
      </c>
      <c r="R77" s="390">
        <v>230000000</v>
      </c>
      <c r="S77" s="151" t="s">
        <v>197</v>
      </c>
      <c r="T77" s="151"/>
      <c r="U77" s="148"/>
      <c r="V77" s="150" t="s">
        <v>123</v>
      </c>
      <c r="W77" s="148" t="s">
        <v>166</v>
      </c>
      <c r="X77" s="148">
        <v>0</v>
      </c>
      <c r="Y77" s="148">
        <v>100</v>
      </c>
      <c r="Z77" s="148">
        <v>0</v>
      </c>
      <c r="AA77" s="152"/>
      <c r="AB77" s="150" t="s">
        <v>125</v>
      </c>
      <c r="AC77" s="170"/>
      <c r="AD77" s="170"/>
      <c r="AE77" s="63">
        <v>89037300</v>
      </c>
      <c r="AF77" s="63">
        <v>99721776.000000015</v>
      </c>
      <c r="AG77" s="63"/>
      <c r="AH77" s="63"/>
      <c r="AI77" s="63">
        <v>89037300</v>
      </c>
      <c r="AJ77" s="65">
        <v>99721776.000000015</v>
      </c>
      <c r="AK77" s="63"/>
      <c r="AL77" s="63"/>
      <c r="AM77" s="63">
        <v>89037300</v>
      </c>
      <c r="AN77" s="65">
        <v>99721776.000000015</v>
      </c>
      <c r="AO77" s="63"/>
      <c r="AP77" s="63"/>
      <c r="AQ77" s="63">
        <v>89037300</v>
      </c>
      <c r="AR77" s="122">
        <v>99721776.000000015</v>
      </c>
      <c r="AS77" s="63"/>
      <c r="AT77" s="63"/>
      <c r="AU77" s="63">
        <v>89037300</v>
      </c>
      <c r="AV77" s="122">
        <v>99721776.000000015</v>
      </c>
      <c r="AW77" s="63"/>
      <c r="AX77" s="65">
        <v>0</v>
      </c>
      <c r="AY77" s="122">
        <f t="shared" si="7"/>
        <v>0</v>
      </c>
      <c r="AZ77" s="54" t="s">
        <v>126</v>
      </c>
      <c r="BA77" s="154" t="s">
        <v>280</v>
      </c>
      <c r="BB77" s="154" t="s">
        <v>279</v>
      </c>
      <c r="BC77" s="154"/>
      <c r="BD77" s="87"/>
      <c r="BE77" s="84"/>
      <c r="BF77" s="84"/>
      <c r="BG77" s="156"/>
      <c r="BH77" s="156"/>
      <c r="BI77" s="156"/>
      <c r="BJ77" s="156"/>
      <c r="BK77" s="156"/>
      <c r="BL77" s="84"/>
      <c r="BM77" s="84"/>
      <c r="BN77" s="157"/>
      <c r="BO77" s="158"/>
    </row>
    <row r="78" spans="1:67" s="183" customFormat="1" ht="12.95" customHeight="1" x14ac:dyDescent="0.2">
      <c r="A78" s="172" t="s">
        <v>191</v>
      </c>
      <c r="B78" s="172" t="s">
        <v>233</v>
      </c>
      <c r="C78" s="173"/>
      <c r="D78" s="172">
        <v>24100031</v>
      </c>
      <c r="E78" s="174" t="s">
        <v>506</v>
      </c>
      <c r="F78" s="172"/>
      <c r="G78" s="175" t="s">
        <v>276</v>
      </c>
      <c r="H78" s="175" t="s">
        <v>277</v>
      </c>
      <c r="I78" s="175" t="s">
        <v>278</v>
      </c>
      <c r="J78" s="175" t="s">
        <v>118</v>
      </c>
      <c r="K78" s="175"/>
      <c r="L78" s="175"/>
      <c r="M78" s="333">
        <v>100</v>
      </c>
      <c r="N78" s="177">
        <v>230000000</v>
      </c>
      <c r="O78" s="178" t="s">
        <v>119</v>
      </c>
      <c r="P78" s="165" t="s">
        <v>120</v>
      </c>
      <c r="Q78" s="178" t="s">
        <v>121</v>
      </c>
      <c r="R78" s="277">
        <v>230000000</v>
      </c>
      <c r="S78" s="176" t="s">
        <v>197</v>
      </c>
      <c r="T78" s="177"/>
      <c r="U78" s="180"/>
      <c r="V78" s="177" t="s">
        <v>123</v>
      </c>
      <c r="W78" s="177" t="s">
        <v>166</v>
      </c>
      <c r="X78" s="177">
        <v>0</v>
      </c>
      <c r="Y78" s="177">
        <v>100</v>
      </c>
      <c r="Z78" s="177">
        <v>0</v>
      </c>
      <c r="AA78" s="175"/>
      <c r="AB78" s="175" t="s">
        <v>125</v>
      </c>
      <c r="AC78" s="175"/>
      <c r="AD78" s="175"/>
      <c r="AE78" s="167">
        <v>89037300</v>
      </c>
      <c r="AF78" s="167">
        <f t="shared" ref="AF78" si="115">AE78*1.12</f>
        <v>99721776.000000015</v>
      </c>
      <c r="AG78" s="181"/>
      <c r="AH78" s="181"/>
      <c r="AI78" s="167">
        <v>89037300</v>
      </c>
      <c r="AJ78" s="167">
        <f t="shared" ref="AJ78" si="116">AI78*1.12</f>
        <v>99721776.000000015</v>
      </c>
      <c r="AK78" s="181"/>
      <c r="AL78" s="181"/>
      <c r="AM78" s="167">
        <v>89037300</v>
      </c>
      <c r="AN78" s="167">
        <f t="shared" ref="AN78" si="117">AM78*1.12</f>
        <v>99721776.000000015</v>
      </c>
      <c r="AO78" s="181"/>
      <c r="AP78" s="181"/>
      <c r="AQ78" s="167">
        <v>89037300</v>
      </c>
      <c r="AR78" s="181">
        <f t="shared" ref="AR78" si="118">AQ78*1.12</f>
        <v>99721776.000000015</v>
      </c>
      <c r="AS78" s="181"/>
      <c r="AT78" s="181"/>
      <c r="AU78" s="167">
        <v>89037300</v>
      </c>
      <c r="AV78" s="181">
        <f t="shared" ref="AV78" si="119">AU78*1.12</f>
        <v>99721776.000000015</v>
      </c>
      <c r="AW78" s="181"/>
      <c r="AX78" s="181">
        <f t="shared" si="6"/>
        <v>445186500</v>
      </c>
      <c r="AY78" s="122">
        <f t="shared" si="7"/>
        <v>498608880.00000006</v>
      </c>
      <c r="AZ78" s="175" t="s">
        <v>126</v>
      </c>
      <c r="BA78" s="175" t="s">
        <v>507</v>
      </c>
      <c r="BB78" s="175" t="s">
        <v>508</v>
      </c>
      <c r="BC78" s="175"/>
      <c r="BD78" s="182"/>
      <c r="BE78" s="182"/>
      <c r="BF78" s="182"/>
      <c r="BG78" s="182"/>
      <c r="BH78" s="182"/>
      <c r="BI78" s="182"/>
      <c r="BJ78" s="182"/>
      <c r="BK78" s="182"/>
      <c r="BL78" s="182"/>
      <c r="BM78" s="182"/>
    </row>
    <row r="79" spans="1:67" ht="12.95" customHeight="1" x14ac:dyDescent="0.25">
      <c r="A79" s="57" t="s">
        <v>191</v>
      </c>
      <c r="B79" s="57" t="s">
        <v>233</v>
      </c>
      <c r="C79" s="57"/>
      <c r="D79" s="58">
        <v>24100032</v>
      </c>
      <c r="E79" s="57" t="s">
        <v>376</v>
      </c>
      <c r="F79" s="54"/>
      <c r="G79" s="147" t="s">
        <v>276</v>
      </c>
      <c r="H79" s="147" t="s">
        <v>277</v>
      </c>
      <c r="I79" s="147" t="s">
        <v>278</v>
      </c>
      <c r="J79" s="148" t="s">
        <v>118</v>
      </c>
      <c r="K79" s="148"/>
      <c r="L79" s="148"/>
      <c r="M79" s="149">
        <v>100</v>
      </c>
      <c r="N79" s="150">
        <v>230000000</v>
      </c>
      <c r="O79" s="150" t="s">
        <v>119</v>
      </c>
      <c r="P79" s="150" t="s">
        <v>141</v>
      </c>
      <c r="Q79" s="148" t="s">
        <v>121</v>
      </c>
      <c r="R79" s="390">
        <v>230000000</v>
      </c>
      <c r="S79" s="151" t="s">
        <v>201</v>
      </c>
      <c r="T79" s="151"/>
      <c r="U79" s="148"/>
      <c r="V79" s="150" t="s">
        <v>123</v>
      </c>
      <c r="W79" s="148" t="s">
        <v>166</v>
      </c>
      <c r="X79" s="148">
        <v>0</v>
      </c>
      <c r="Y79" s="148">
        <v>100</v>
      </c>
      <c r="Z79" s="148">
        <v>0</v>
      </c>
      <c r="AA79" s="152"/>
      <c r="AB79" s="150" t="s">
        <v>125</v>
      </c>
      <c r="AC79" s="53"/>
      <c r="AD79" s="50"/>
      <c r="AE79" s="138">
        <v>88563600</v>
      </c>
      <c r="AF79" s="63">
        <v>99191232.000000015</v>
      </c>
      <c r="AG79" s="49"/>
      <c r="AH79" s="49"/>
      <c r="AI79" s="138">
        <v>88563600</v>
      </c>
      <c r="AJ79" s="65">
        <v>99191232.000000015</v>
      </c>
      <c r="AK79" s="138"/>
      <c r="AL79" s="138"/>
      <c r="AM79" s="138">
        <v>88563600</v>
      </c>
      <c r="AN79" s="65">
        <v>99191232.000000015</v>
      </c>
      <c r="AO79" s="138"/>
      <c r="AP79" s="138"/>
      <c r="AQ79" s="138">
        <v>88563600</v>
      </c>
      <c r="AR79" s="122">
        <v>99191232.000000015</v>
      </c>
      <c r="AS79" s="138"/>
      <c r="AT79" s="138"/>
      <c r="AU79" s="138">
        <v>88563600</v>
      </c>
      <c r="AV79" s="122">
        <v>99191232.000000015</v>
      </c>
      <c r="AW79" s="63"/>
      <c r="AX79" s="65">
        <v>0</v>
      </c>
      <c r="AY79" s="122">
        <f t="shared" si="7"/>
        <v>0</v>
      </c>
      <c r="AZ79" s="54" t="s">
        <v>126</v>
      </c>
      <c r="BA79" s="53" t="s">
        <v>283</v>
      </c>
      <c r="BB79" s="53" t="s">
        <v>282</v>
      </c>
      <c r="BC79" s="138"/>
      <c r="BD79" s="187"/>
      <c r="BE79" s="187"/>
      <c r="BF79" s="187"/>
      <c r="BG79" s="187"/>
      <c r="BH79" s="187"/>
      <c r="BI79" s="187"/>
      <c r="BJ79" s="187"/>
      <c r="BK79" s="187"/>
      <c r="BL79" s="84"/>
      <c r="BM79" s="84"/>
      <c r="BN79" s="157"/>
      <c r="BO79" s="158"/>
    </row>
    <row r="80" spans="1:67" s="183" customFormat="1" ht="12.95" customHeight="1" x14ac:dyDescent="0.2">
      <c r="A80" s="172" t="s">
        <v>191</v>
      </c>
      <c r="B80" s="172" t="s">
        <v>233</v>
      </c>
      <c r="C80" s="173"/>
      <c r="D80" s="172">
        <v>24100032</v>
      </c>
      <c r="E80" s="174" t="s">
        <v>509</v>
      </c>
      <c r="F80" s="172"/>
      <c r="G80" s="175" t="s">
        <v>276</v>
      </c>
      <c r="H80" s="175" t="s">
        <v>277</v>
      </c>
      <c r="I80" s="175" t="s">
        <v>278</v>
      </c>
      <c r="J80" s="175" t="s">
        <v>118</v>
      </c>
      <c r="K80" s="175"/>
      <c r="L80" s="175"/>
      <c r="M80" s="333">
        <v>100</v>
      </c>
      <c r="N80" s="177">
        <v>230000000</v>
      </c>
      <c r="O80" s="178" t="s">
        <v>119</v>
      </c>
      <c r="P80" s="165" t="s">
        <v>120</v>
      </c>
      <c r="Q80" s="178" t="s">
        <v>121</v>
      </c>
      <c r="R80" s="277">
        <v>230000000</v>
      </c>
      <c r="S80" s="176" t="s">
        <v>201</v>
      </c>
      <c r="T80" s="177"/>
      <c r="U80" s="180"/>
      <c r="V80" s="177" t="s">
        <v>123</v>
      </c>
      <c r="W80" s="177" t="s">
        <v>166</v>
      </c>
      <c r="X80" s="177">
        <v>0</v>
      </c>
      <c r="Y80" s="177">
        <v>100</v>
      </c>
      <c r="Z80" s="177">
        <v>0</v>
      </c>
      <c r="AA80" s="175"/>
      <c r="AB80" s="175" t="s">
        <v>125</v>
      </c>
      <c r="AC80" s="175"/>
      <c r="AD80" s="175"/>
      <c r="AE80" s="167">
        <v>88563600</v>
      </c>
      <c r="AF80" s="167">
        <f t="shared" ref="AF80" si="120">AE80*1.12</f>
        <v>99191232.000000015</v>
      </c>
      <c r="AG80" s="181"/>
      <c r="AH80" s="181"/>
      <c r="AI80" s="167">
        <v>88563600</v>
      </c>
      <c r="AJ80" s="167">
        <f t="shared" ref="AJ80" si="121">AI80*1.12</f>
        <v>99191232.000000015</v>
      </c>
      <c r="AK80" s="181"/>
      <c r="AL80" s="181"/>
      <c r="AM80" s="167">
        <v>88563600</v>
      </c>
      <c r="AN80" s="167">
        <f t="shared" ref="AN80" si="122">AM80*1.12</f>
        <v>99191232.000000015</v>
      </c>
      <c r="AO80" s="181"/>
      <c r="AP80" s="181"/>
      <c r="AQ80" s="167">
        <v>88563600</v>
      </c>
      <c r="AR80" s="181">
        <f t="shared" ref="AR80" si="123">AQ80*1.12</f>
        <v>99191232.000000015</v>
      </c>
      <c r="AS80" s="181"/>
      <c r="AT80" s="181"/>
      <c r="AU80" s="167">
        <v>88563600</v>
      </c>
      <c r="AV80" s="181">
        <f t="shared" ref="AV80" si="124">AU80*1.12</f>
        <v>99191232.000000015</v>
      </c>
      <c r="AW80" s="181"/>
      <c r="AX80" s="181">
        <f t="shared" si="6"/>
        <v>442818000</v>
      </c>
      <c r="AY80" s="122">
        <f t="shared" si="7"/>
        <v>495956160.00000006</v>
      </c>
      <c r="AZ80" s="175" t="s">
        <v>126</v>
      </c>
      <c r="BA80" s="175" t="s">
        <v>510</v>
      </c>
      <c r="BB80" s="175" t="s">
        <v>511</v>
      </c>
      <c r="BC80" s="175"/>
      <c r="BD80" s="182"/>
      <c r="BE80" s="182"/>
      <c r="BF80" s="182"/>
      <c r="BG80" s="182"/>
      <c r="BH80" s="182"/>
      <c r="BI80" s="182"/>
      <c r="BJ80" s="182"/>
      <c r="BK80" s="182"/>
      <c r="BL80" s="182"/>
      <c r="BM80" s="182"/>
    </row>
    <row r="81" spans="1:67" ht="12.95" customHeight="1" x14ac:dyDescent="0.25">
      <c r="A81" s="57" t="s">
        <v>191</v>
      </c>
      <c r="B81" s="57" t="s">
        <v>233</v>
      </c>
      <c r="C81" s="57"/>
      <c r="D81" s="58">
        <v>24100033</v>
      </c>
      <c r="E81" s="57" t="s">
        <v>373</v>
      </c>
      <c r="F81" s="54"/>
      <c r="G81" s="147" t="s">
        <v>276</v>
      </c>
      <c r="H81" s="147" t="s">
        <v>277</v>
      </c>
      <c r="I81" s="147" t="s">
        <v>278</v>
      </c>
      <c r="J81" s="148" t="s">
        <v>118</v>
      </c>
      <c r="K81" s="148"/>
      <c r="L81" s="148"/>
      <c r="M81" s="149">
        <v>100</v>
      </c>
      <c r="N81" s="150">
        <v>230000000</v>
      </c>
      <c r="O81" s="150" t="s">
        <v>119</v>
      </c>
      <c r="P81" s="150" t="s">
        <v>141</v>
      </c>
      <c r="Q81" s="148" t="s">
        <v>121</v>
      </c>
      <c r="R81" s="390">
        <v>230000000</v>
      </c>
      <c r="S81" s="151" t="s">
        <v>205</v>
      </c>
      <c r="T81" s="151"/>
      <c r="U81" s="148"/>
      <c r="V81" s="150" t="s">
        <v>123</v>
      </c>
      <c r="W81" s="148" t="s">
        <v>166</v>
      </c>
      <c r="X81" s="148">
        <v>0</v>
      </c>
      <c r="Y81" s="148">
        <v>100</v>
      </c>
      <c r="Z81" s="148">
        <v>0</v>
      </c>
      <c r="AA81" s="152"/>
      <c r="AB81" s="150" t="s">
        <v>125</v>
      </c>
      <c r="AC81" s="188"/>
      <c r="AD81" s="189"/>
      <c r="AE81" s="138">
        <v>53231600</v>
      </c>
      <c r="AF81" s="63">
        <v>59619392.000000007</v>
      </c>
      <c r="AG81" s="49"/>
      <c r="AH81" s="49"/>
      <c r="AI81" s="138">
        <v>53231600</v>
      </c>
      <c r="AJ81" s="65">
        <v>59619392.000000007</v>
      </c>
      <c r="AK81" s="138"/>
      <c r="AL81" s="138"/>
      <c r="AM81" s="138">
        <v>53231600</v>
      </c>
      <c r="AN81" s="65">
        <v>59619392.000000007</v>
      </c>
      <c r="AO81" s="138"/>
      <c r="AP81" s="138"/>
      <c r="AQ81" s="138">
        <v>53231600</v>
      </c>
      <c r="AR81" s="122">
        <v>59619392.000000007</v>
      </c>
      <c r="AS81" s="138"/>
      <c r="AT81" s="138"/>
      <c r="AU81" s="138">
        <v>53231600</v>
      </c>
      <c r="AV81" s="122">
        <v>59619392.000000007</v>
      </c>
      <c r="AW81" s="63"/>
      <c r="AX81" s="65">
        <v>0</v>
      </c>
      <c r="AY81" s="122">
        <f t="shared" si="7"/>
        <v>0</v>
      </c>
      <c r="AZ81" s="54" t="s">
        <v>126</v>
      </c>
      <c r="BA81" s="53" t="s">
        <v>286</v>
      </c>
      <c r="BB81" s="53" t="s">
        <v>285</v>
      </c>
      <c r="BC81" s="138"/>
      <c r="BD81" s="187"/>
      <c r="BE81" s="187"/>
      <c r="BF81" s="187"/>
      <c r="BG81" s="187"/>
      <c r="BH81" s="187"/>
      <c r="BI81" s="187"/>
      <c r="BJ81" s="187"/>
      <c r="BK81" s="187"/>
      <c r="BL81" s="84"/>
      <c r="BM81" s="84"/>
      <c r="BN81" s="157"/>
      <c r="BO81" s="158"/>
    </row>
    <row r="82" spans="1:67" s="183" customFormat="1" ht="12.95" customHeight="1" x14ac:dyDescent="0.2">
      <c r="A82" s="172" t="s">
        <v>191</v>
      </c>
      <c r="B82" s="172" t="s">
        <v>233</v>
      </c>
      <c r="C82" s="173"/>
      <c r="D82" s="172">
        <v>24100033</v>
      </c>
      <c r="E82" s="174" t="s">
        <v>512</v>
      </c>
      <c r="F82" s="172"/>
      <c r="G82" s="175" t="s">
        <v>276</v>
      </c>
      <c r="H82" s="175" t="s">
        <v>277</v>
      </c>
      <c r="I82" s="175" t="s">
        <v>278</v>
      </c>
      <c r="J82" s="175" t="s">
        <v>118</v>
      </c>
      <c r="K82" s="175"/>
      <c r="L82" s="175"/>
      <c r="M82" s="333">
        <v>100</v>
      </c>
      <c r="N82" s="177">
        <v>230000000</v>
      </c>
      <c r="O82" s="178" t="s">
        <v>119</v>
      </c>
      <c r="P82" s="165" t="s">
        <v>120</v>
      </c>
      <c r="Q82" s="178" t="s">
        <v>121</v>
      </c>
      <c r="R82" s="277">
        <v>230000000</v>
      </c>
      <c r="S82" s="176" t="s">
        <v>205</v>
      </c>
      <c r="T82" s="177"/>
      <c r="U82" s="180"/>
      <c r="V82" s="177" t="s">
        <v>123</v>
      </c>
      <c r="W82" s="177" t="s">
        <v>166</v>
      </c>
      <c r="X82" s="177">
        <v>0</v>
      </c>
      <c r="Y82" s="177">
        <v>100</v>
      </c>
      <c r="Z82" s="177">
        <v>0</v>
      </c>
      <c r="AA82" s="175"/>
      <c r="AB82" s="175" t="s">
        <v>125</v>
      </c>
      <c r="AC82" s="175"/>
      <c r="AD82" s="175"/>
      <c r="AE82" s="167">
        <v>53231600</v>
      </c>
      <c r="AF82" s="167">
        <f t="shared" ref="AF82" si="125">AE82*1.12</f>
        <v>59619392.000000007</v>
      </c>
      <c r="AG82" s="181"/>
      <c r="AH82" s="181"/>
      <c r="AI82" s="167">
        <v>53231600</v>
      </c>
      <c r="AJ82" s="167">
        <f t="shared" ref="AJ82" si="126">AI82*1.12</f>
        <v>59619392.000000007</v>
      </c>
      <c r="AK82" s="181"/>
      <c r="AL82" s="181"/>
      <c r="AM82" s="167">
        <v>53231600</v>
      </c>
      <c r="AN82" s="167">
        <f t="shared" ref="AN82" si="127">AM82*1.12</f>
        <v>59619392.000000007</v>
      </c>
      <c r="AO82" s="181"/>
      <c r="AP82" s="181"/>
      <c r="AQ82" s="167">
        <v>53231600</v>
      </c>
      <c r="AR82" s="181">
        <f t="shared" ref="AR82" si="128">AQ82*1.12</f>
        <v>59619392.000000007</v>
      </c>
      <c r="AS82" s="181"/>
      <c r="AT82" s="181"/>
      <c r="AU82" s="167">
        <v>53231600</v>
      </c>
      <c r="AV82" s="181">
        <f t="shared" ref="AV82" si="129">AU82*1.12</f>
        <v>59619392.000000007</v>
      </c>
      <c r="AW82" s="181"/>
      <c r="AX82" s="181">
        <f t="shared" si="6"/>
        <v>266158000</v>
      </c>
      <c r="AY82" s="122">
        <f t="shared" si="7"/>
        <v>298096960</v>
      </c>
      <c r="AZ82" s="175" t="s">
        <v>126</v>
      </c>
      <c r="BA82" s="175" t="s">
        <v>513</v>
      </c>
      <c r="BB82" s="175" t="s">
        <v>514</v>
      </c>
      <c r="BC82" s="175"/>
      <c r="BD82" s="182"/>
      <c r="BE82" s="182"/>
      <c r="BF82" s="182"/>
      <c r="BG82" s="182"/>
      <c r="BH82" s="182"/>
      <c r="BI82" s="182"/>
      <c r="BJ82" s="182"/>
      <c r="BK82" s="182"/>
      <c r="BL82" s="182"/>
      <c r="BM82" s="182"/>
    </row>
    <row r="83" spans="1:67" ht="12.95" customHeight="1" x14ac:dyDescent="0.25">
      <c r="A83" s="57" t="s">
        <v>191</v>
      </c>
      <c r="B83" s="57" t="s">
        <v>233</v>
      </c>
      <c r="C83" s="57"/>
      <c r="D83" s="58">
        <v>24100034</v>
      </c>
      <c r="E83" s="57" t="s">
        <v>370</v>
      </c>
      <c r="F83" s="54"/>
      <c r="G83" s="147" t="s">
        <v>276</v>
      </c>
      <c r="H83" s="147" t="s">
        <v>277</v>
      </c>
      <c r="I83" s="147" t="s">
        <v>278</v>
      </c>
      <c r="J83" s="148" t="s">
        <v>118</v>
      </c>
      <c r="K83" s="148"/>
      <c r="L83" s="148"/>
      <c r="M83" s="149">
        <v>100</v>
      </c>
      <c r="N83" s="150">
        <v>230000000</v>
      </c>
      <c r="O83" s="150" t="s">
        <v>119</v>
      </c>
      <c r="P83" s="150" t="s">
        <v>141</v>
      </c>
      <c r="Q83" s="148" t="s">
        <v>121</v>
      </c>
      <c r="R83" s="390">
        <v>230000000</v>
      </c>
      <c r="S83" s="151" t="s">
        <v>209</v>
      </c>
      <c r="T83" s="151"/>
      <c r="U83" s="148"/>
      <c r="V83" s="150" t="s">
        <v>123</v>
      </c>
      <c r="W83" s="148" t="s">
        <v>166</v>
      </c>
      <c r="X83" s="148">
        <v>0</v>
      </c>
      <c r="Y83" s="148">
        <v>100</v>
      </c>
      <c r="Z83" s="148">
        <v>0</v>
      </c>
      <c r="AA83" s="152"/>
      <c r="AB83" s="150" t="s">
        <v>125</v>
      </c>
      <c r="AC83" s="188"/>
      <c r="AD83" s="189"/>
      <c r="AE83" s="138">
        <v>56242850</v>
      </c>
      <c r="AF83" s="63">
        <v>62991992.000000007</v>
      </c>
      <c r="AG83" s="49"/>
      <c r="AH83" s="49"/>
      <c r="AI83" s="138">
        <v>56242850</v>
      </c>
      <c r="AJ83" s="65">
        <v>62991992.000000007</v>
      </c>
      <c r="AK83" s="138"/>
      <c r="AL83" s="138"/>
      <c r="AM83" s="138">
        <v>56242850</v>
      </c>
      <c r="AN83" s="65">
        <v>62991992.000000007</v>
      </c>
      <c r="AO83" s="138"/>
      <c r="AP83" s="138"/>
      <c r="AQ83" s="138">
        <v>56242850</v>
      </c>
      <c r="AR83" s="122">
        <v>62991992.000000007</v>
      </c>
      <c r="AS83" s="138"/>
      <c r="AT83" s="138"/>
      <c r="AU83" s="138">
        <v>56242850</v>
      </c>
      <c r="AV83" s="122">
        <v>62991992.000000007</v>
      </c>
      <c r="AW83" s="63"/>
      <c r="AX83" s="65">
        <v>0</v>
      </c>
      <c r="AY83" s="122">
        <f t="shared" si="7"/>
        <v>0</v>
      </c>
      <c r="AZ83" s="54" t="s">
        <v>126</v>
      </c>
      <c r="BA83" s="53" t="s">
        <v>289</v>
      </c>
      <c r="BB83" s="53" t="s">
        <v>288</v>
      </c>
      <c r="BC83" s="138"/>
      <c r="BD83" s="187"/>
      <c r="BE83" s="187"/>
      <c r="BF83" s="187"/>
      <c r="BG83" s="187"/>
      <c r="BH83" s="187"/>
      <c r="BI83" s="187"/>
      <c r="BJ83" s="187"/>
      <c r="BK83" s="187"/>
      <c r="BL83" s="84"/>
      <c r="BM83" s="84"/>
      <c r="BN83" s="157"/>
      <c r="BO83" s="158"/>
    </row>
    <row r="84" spans="1:67" s="183" customFormat="1" ht="12.95" customHeight="1" x14ac:dyDescent="0.2">
      <c r="A84" s="172" t="s">
        <v>191</v>
      </c>
      <c r="B84" s="172" t="s">
        <v>233</v>
      </c>
      <c r="C84" s="173"/>
      <c r="D84" s="172">
        <v>24100034</v>
      </c>
      <c r="E84" s="174" t="s">
        <v>515</v>
      </c>
      <c r="F84" s="172"/>
      <c r="G84" s="175" t="s">
        <v>276</v>
      </c>
      <c r="H84" s="175" t="s">
        <v>277</v>
      </c>
      <c r="I84" s="175" t="s">
        <v>278</v>
      </c>
      <c r="J84" s="175" t="s">
        <v>118</v>
      </c>
      <c r="K84" s="175"/>
      <c r="L84" s="175"/>
      <c r="M84" s="333">
        <v>100</v>
      </c>
      <c r="N84" s="177">
        <v>230000000</v>
      </c>
      <c r="O84" s="178" t="s">
        <v>119</v>
      </c>
      <c r="P84" s="165" t="s">
        <v>120</v>
      </c>
      <c r="Q84" s="178" t="s">
        <v>121</v>
      </c>
      <c r="R84" s="277">
        <v>230000000</v>
      </c>
      <c r="S84" s="176" t="s">
        <v>209</v>
      </c>
      <c r="T84" s="177"/>
      <c r="U84" s="180"/>
      <c r="V84" s="177" t="s">
        <v>123</v>
      </c>
      <c r="W84" s="177" t="s">
        <v>166</v>
      </c>
      <c r="X84" s="177">
        <v>0</v>
      </c>
      <c r="Y84" s="177">
        <v>100</v>
      </c>
      <c r="Z84" s="177">
        <v>0</v>
      </c>
      <c r="AA84" s="175"/>
      <c r="AB84" s="175" t="s">
        <v>125</v>
      </c>
      <c r="AC84" s="175"/>
      <c r="AD84" s="175"/>
      <c r="AE84" s="167">
        <v>56242850</v>
      </c>
      <c r="AF84" s="167">
        <f t="shared" ref="AF84" si="130">AE84*1.12</f>
        <v>62991992.000000007</v>
      </c>
      <c r="AG84" s="181"/>
      <c r="AH84" s="181"/>
      <c r="AI84" s="167">
        <v>56242850</v>
      </c>
      <c r="AJ84" s="167">
        <f t="shared" ref="AJ84" si="131">AI84*1.12</f>
        <v>62991992.000000007</v>
      </c>
      <c r="AK84" s="181"/>
      <c r="AL84" s="181"/>
      <c r="AM84" s="167">
        <v>56242850</v>
      </c>
      <c r="AN84" s="167">
        <f t="shared" ref="AN84" si="132">AM84*1.12</f>
        <v>62991992.000000007</v>
      </c>
      <c r="AO84" s="181"/>
      <c r="AP84" s="181"/>
      <c r="AQ84" s="167">
        <v>56242850</v>
      </c>
      <c r="AR84" s="181">
        <f t="shared" ref="AR84" si="133">AQ84*1.12</f>
        <v>62991992.000000007</v>
      </c>
      <c r="AS84" s="181"/>
      <c r="AT84" s="181"/>
      <c r="AU84" s="167">
        <v>56242850</v>
      </c>
      <c r="AV84" s="181">
        <f t="shared" ref="AV84" si="134">AU84*1.12</f>
        <v>62991992.000000007</v>
      </c>
      <c r="AW84" s="181"/>
      <c r="AX84" s="181">
        <f t="shared" si="6"/>
        <v>281214250</v>
      </c>
      <c r="AY84" s="122">
        <f t="shared" si="7"/>
        <v>314959960.00000006</v>
      </c>
      <c r="AZ84" s="175" t="s">
        <v>126</v>
      </c>
      <c r="BA84" s="175" t="s">
        <v>516</v>
      </c>
      <c r="BB84" s="175" t="s">
        <v>517</v>
      </c>
      <c r="BC84" s="175"/>
      <c r="BD84" s="182"/>
      <c r="BE84" s="182"/>
      <c r="BF84" s="182"/>
      <c r="BG84" s="182"/>
      <c r="BH84" s="182"/>
      <c r="BI84" s="182"/>
      <c r="BJ84" s="182"/>
      <c r="BK84" s="182"/>
      <c r="BL84" s="182"/>
      <c r="BM84" s="182"/>
    </row>
    <row r="85" spans="1:67" ht="12.95" customHeight="1" x14ac:dyDescent="0.25">
      <c r="A85" s="57" t="s">
        <v>191</v>
      </c>
      <c r="B85" s="57" t="s">
        <v>233</v>
      </c>
      <c r="C85" s="57"/>
      <c r="D85" s="58">
        <v>24100035</v>
      </c>
      <c r="E85" s="57" t="s">
        <v>404</v>
      </c>
      <c r="F85" s="54"/>
      <c r="G85" s="147" t="s">
        <v>291</v>
      </c>
      <c r="H85" s="147" t="s">
        <v>292</v>
      </c>
      <c r="I85" s="147" t="s">
        <v>292</v>
      </c>
      <c r="J85" s="148" t="s">
        <v>118</v>
      </c>
      <c r="K85" s="148"/>
      <c r="L85" s="148"/>
      <c r="M85" s="149">
        <v>100</v>
      </c>
      <c r="N85" s="150">
        <v>230000000</v>
      </c>
      <c r="O85" s="150" t="s">
        <v>119</v>
      </c>
      <c r="P85" s="150" t="s">
        <v>141</v>
      </c>
      <c r="Q85" s="148" t="s">
        <v>121</v>
      </c>
      <c r="R85" s="390">
        <v>230000000</v>
      </c>
      <c r="S85" s="151" t="s">
        <v>197</v>
      </c>
      <c r="T85" s="151"/>
      <c r="U85" s="148"/>
      <c r="V85" s="150" t="s">
        <v>123</v>
      </c>
      <c r="W85" s="148" t="s">
        <v>166</v>
      </c>
      <c r="X85" s="148">
        <v>0</v>
      </c>
      <c r="Y85" s="148">
        <v>100</v>
      </c>
      <c r="Z85" s="148">
        <v>0</v>
      </c>
      <c r="AA85" s="152"/>
      <c r="AB85" s="150" t="s">
        <v>125</v>
      </c>
      <c r="AC85" s="53"/>
      <c r="AD85" s="50"/>
      <c r="AE85" s="138">
        <v>74183736</v>
      </c>
      <c r="AF85" s="63">
        <v>83085784.320000008</v>
      </c>
      <c r="AG85" s="49"/>
      <c r="AH85" s="49"/>
      <c r="AI85" s="138">
        <v>74183736</v>
      </c>
      <c r="AJ85" s="65">
        <v>83085784.320000008</v>
      </c>
      <c r="AK85" s="138"/>
      <c r="AL85" s="138"/>
      <c r="AM85" s="138">
        <v>74183736</v>
      </c>
      <c r="AN85" s="65">
        <v>83085784.320000008</v>
      </c>
      <c r="AO85" s="138"/>
      <c r="AP85" s="138"/>
      <c r="AQ85" s="138">
        <v>74183736</v>
      </c>
      <c r="AR85" s="122">
        <v>83085784.320000008</v>
      </c>
      <c r="AS85" s="138"/>
      <c r="AT85" s="138"/>
      <c r="AU85" s="138">
        <v>74183736</v>
      </c>
      <c r="AV85" s="122">
        <v>83085784.320000008</v>
      </c>
      <c r="AW85" s="63"/>
      <c r="AX85" s="65">
        <v>0</v>
      </c>
      <c r="AY85" s="122">
        <f t="shared" si="7"/>
        <v>0</v>
      </c>
      <c r="AZ85" s="54" t="s">
        <v>126</v>
      </c>
      <c r="BA85" s="53" t="s">
        <v>294</v>
      </c>
      <c r="BB85" s="53" t="s">
        <v>293</v>
      </c>
      <c r="BC85" s="138"/>
      <c r="BD85" s="187"/>
      <c r="BE85" s="187"/>
      <c r="BF85" s="187"/>
      <c r="BG85" s="187"/>
      <c r="BH85" s="187"/>
      <c r="BI85" s="187"/>
      <c r="BJ85" s="187"/>
      <c r="BK85" s="187"/>
      <c r="BL85" s="84"/>
      <c r="BM85" s="84"/>
      <c r="BN85" s="157"/>
      <c r="BO85" s="158"/>
    </row>
    <row r="86" spans="1:67" s="183" customFormat="1" ht="12.95" customHeight="1" x14ac:dyDescent="0.2">
      <c r="A86" s="172" t="s">
        <v>191</v>
      </c>
      <c r="B86" s="172" t="s">
        <v>233</v>
      </c>
      <c r="C86" s="173" t="s">
        <v>562</v>
      </c>
      <c r="D86" s="172">
        <v>24100035</v>
      </c>
      <c r="E86" s="174" t="s">
        <v>518</v>
      </c>
      <c r="F86" s="172"/>
      <c r="G86" s="175" t="s">
        <v>291</v>
      </c>
      <c r="H86" s="175" t="s">
        <v>292</v>
      </c>
      <c r="I86" s="175" t="s">
        <v>292</v>
      </c>
      <c r="J86" s="175" t="s">
        <v>118</v>
      </c>
      <c r="K86" s="175"/>
      <c r="L86" s="175"/>
      <c r="M86" s="333">
        <v>100</v>
      </c>
      <c r="N86" s="177">
        <v>230000000</v>
      </c>
      <c r="O86" s="178" t="s">
        <v>119</v>
      </c>
      <c r="P86" s="165" t="s">
        <v>120</v>
      </c>
      <c r="Q86" s="178" t="s">
        <v>121</v>
      </c>
      <c r="R86" s="277">
        <v>230000000</v>
      </c>
      <c r="S86" s="176" t="s">
        <v>197</v>
      </c>
      <c r="T86" s="177"/>
      <c r="U86" s="180"/>
      <c r="V86" s="177" t="s">
        <v>123</v>
      </c>
      <c r="W86" s="177" t="s">
        <v>166</v>
      </c>
      <c r="X86" s="177">
        <v>0</v>
      </c>
      <c r="Y86" s="177">
        <v>100</v>
      </c>
      <c r="Z86" s="177">
        <v>0</v>
      </c>
      <c r="AA86" s="175"/>
      <c r="AB86" s="175" t="s">
        <v>125</v>
      </c>
      <c r="AC86" s="175"/>
      <c r="AD86" s="175"/>
      <c r="AE86" s="167">
        <v>74183736</v>
      </c>
      <c r="AF86" s="167">
        <f t="shared" ref="AF86" si="135">AE86*1.12</f>
        <v>83085784.320000008</v>
      </c>
      <c r="AG86" s="181"/>
      <c r="AH86" s="181"/>
      <c r="AI86" s="167">
        <v>77894484</v>
      </c>
      <c r="AJ86" s="167">
        <f t="shared" ref="AJ86" si="136">AI86*1.12</f>
        <v>87241822.080000013</v>
      </c>
      <c r="AK86" s="181"/>
      <c r="AL86" s="181"/>
      <c r="AM86" s="167">
        <v>81792132</v>
      </c>
      <c r="AN86" s="167">
        <f t="shared" ref="AN86" si="137">AM86*1.12</f>
        <v>91607187.840000004</v>
      </c>
      <c r="AO86" s="181"/>
      <c r="AP86" s="181"/>
      <c r="AQ86" s="181">
        <v>85882260</v>
      </c>
      <c r="AR86" s="181">
        <f t="shared" ref="AR86" si="138">AQ86*1.12</f>
        <v>96188131.200000003</v>
      </c>
      <c r="AS86" s="181"/>
      <c r="AT86" s="181"/>
      <c r="AU86" s="181">
        <v>90177312</v>
      </c>
      <c r="AV86" s="181">
        <f t="shared" ref="AV86" si="139">AU86*1.12</f>
        <v>100998589.44000001</v>
      </c>
      <c r="AW86" s="181"/>
      <c r="AX86" s="181">
        <f t="shared" si="6"/>
        <v>409929924</v>
      </c>
      <c r="AY86" s="122">
        <f t="shared" si="7"/>
        <v>459121514.88000005</v>
      </c>
      <c r="AZ86" s="175" t="s">
        <v>126</v>
      </c>
      <c r="BA86" s="175" t="s">
        <v>294</v>
      </c>
      <c r="BB86" s="175" t="s">
        <v>293</v>
      </c>
      <c r="BC86" s="175"/>
      <c r="BD86" s="182"/>
      <c r="BE86" s="182"/>
      <c r="BF86" s="182"/>
      <c r="BG86" s="182"/>
      <c r="BH86" s="182"/>
      <c r="BI86" s="182"/>
      <c r="BJ86" s="182"/>
      <c r="BK86" s="182"/>
      <c r="BL86" s="182"/>
      <c r="BM86" s="182"/>
    </row>
    <row r="87" spans="1:67" ht="12.95" customHeight="1" x14ac:dyDescent="0.25">
      <c r="A87" s="57" t="s">
        <v>191</v>
      </c>
      <c r="B87" s="57" t="s">
        <v>233</v>
      </c>
      <c r="C87" s="57"/>
      <c r="D87" s="58">
        <v>24100036</v>
      </c>
      <c r="E87" s="57" t="s">
        <v>398</v>
      </c>
      <c r="F87" s="54"/>
      <c r="G87" s="147" t="s">
        <v>291</v>
      </c>
      <c r="H87" s="147" t="s">
        <v>292</v>
      </c>
      <c r="I87" s="147" t="s">
        <v>292</v>
      </c>
      <c r="J87" s="148" t="s">
        <v>118</v>
      </c>
      <c r="K87" s="148"/>
      <c r="L87" s="148"/>
      <c r="M87" s="149">
        <v>100</v>
      </c>
      <c r="N87" s="150">
        <v>230000000</v>
      </c>
      <c r="O87" s="150" t="s">
        <v>119</v>
      </c>
      <c r="P87" s="150" t="s">
        <v>141</v>
      </c>
      <c r="Q87" s="148" t="s">
        <v>121</v>
      </c>
      <c r="R87" s="390">
        <v>230000000</v>
      </c>
      <c r="S87" s="151" t="s">
        <v>201</v>
      </c>
      <c r="T87" s="151"/>
      <c r="U87" s="148"/>
      <c r="V87" s="150" t="s">
        <v>123</v>
      </c>
      <c r="W87" s="148" t="s">
        <v>166</v>
      </c>
      <c r="X87" s="148">
        <v>0</v>
      </c>
      <c r="Y87" s="148">
        <v>100</v>
      </c>
      <c r="Z87" s="148">
        <v>0</v>
      </c>
      <c r="AA87" s="152"/>
      <c r="AB87" s="150" t="s">
        <v>125</v>
      </c>
      <c r="AC87" s="53"/>
      <c r="AD87" s="50"/>
      <c r="AE87" s="138">
        <v>184350190</v>
      </c>
      <c r="AF87" s="63">
        <v>206472212.80000001</v>
      </c>
      <c r="AG87" s="49"/>
      <c r="AH87" s="49"/>
      <c r="AI87" s="138">
        <v>184350190</v>
      </c>
      <c r="AJ87" s="65">
        <v>206472212.80000001</v>
      </c>
      <c r="AK87" s="138"/>
      <c r="AL87" s="138"/>
      <c r="AM87" s="138">
        <v>184350190</v>
      </c>
      <c r="AN87" s="65">
        <v>206472212.80000001</v>
      </c>
      <c r="AO87" s="138"/>
      <c r="AP87" s="138"/>
      <c r="AQ87" s="138">
        <v>184350190</v>
      </c>
      <c r="AR87" s="122">
        <v>206472212.80000001</v>
      </c>
      <c r="AS87" s="138"/>
      <c r="AT87" s="138"/>
      <c r="AU87" s="138">
        <v>184350190</v>
      </c>
      <c r="AV87" s="122">
        <v>206472212.80000001</v>
      </c>
      <c r="AW87" s="63"/>
      <c r="AX87" s="65">
        <v>0</v>
      </c>
      <c r="AY87" s="122">
        <f t="shared" si="7"/>
        <v>0</v>
      </c>
      <c r="AZ87" s="54" t="s">
        <v>126</v>
      </c>
      <c r="BA87" s="53" t="s">
        <v>297</v>
      </c>
      <c r="BB87" s="53" t="s">
        <v>296</v>
      </c>
      <c r="BC87" s="138"/>
      <c r="BD87" s="187"/>
      <c r="BE87" s="187"/>
      <c r="BF87" s="187"/>
      <c r="BG87" s="187"/>
      <c r="BH87" s="187"/>
      <c r="BI87" s="187"/>
      <c r="BJ87" s="187"/>
      <c r="BK87" s="187"/>
      <c r="BL87" s="84"/>
      <c r="BM87" s="84"/>
      <c r="BN87" s="157"/>
      <c r="BO87" s="158"/>
    </row>
    <row r="88" spans="1:67" s="183" customFormat="1" ht="12.95" customHeight="1" x14ac:dyDescent="0.2">
      <c r="A88" s="172" t="s">
        <v>191</v>
      </c>
      <c r="B88" s="172" t="s">
        <v>233</v>
      </c>
      <c r="C88" s="173" t="s">
        <v>562</v>
      </c>
      <c r="D88" s="172">
        <v>24100036</v>
      </c>
      <c r="E88" s="174" t="s">
        <v>519</v>
      </c>
      <c r="F88" s="172"/>
      <c r="G88" s="175" t="s">
        <v>291</v>
      </c>
      <c r="H88" s="175" t="s">
        <v>292</v>
      </c>
      <c r="I88" s="175" t="s">
        <v>292</v>
      </c>
      <c r="J88" s="175" t="s">
        <v>118</v>
      </c>
      <c r="K88" s="175"/>
      <c r="L88" s="175"/>
      <c r="M88" s="333">
        <v>100</v>
      </c>
      <c r="N88" s="177">
        <v>230000000</v>
      </c>
      <c r="O88" s="178" t="s">
        <v>119</v>
      </c>
      <c r="P88" s="165" t="s">
        <v>120</v>
      </c>
      <c r="Q88" s="178" t="s">
        <v>121</v>
      </c>
      <c r="R88" s="277">
        <v>230000000</v>
      </c>
      <c r="S88" s="176" t="s">
        <v>201</v>
      </c>
      <c r="T88" s="177"/>
      <c r="U88" s="180"/>
      <c r="V88" s="177" t="s">
        <v>123</v>
      </c>
      <c r="W88" s="177" t="s">
        <v>166</v>
      </c>
      <c r="X88" s="177">
        <v>0</v>
      </c>
      <c r="Y88" s="177">
        <v>100</v>
      </c>
      <c r="Z88" s="177">
        <v>0</v>
      </c>
      <c r="AA88" s="175"/>
      <c r="AB88" s="175" t="s">
        <v>125</v>
      </c>
      <c r="AC88" s="175"/>
      <c r="AD88" s="175"/>
      <c r="AE88" s="167">
        <v>184350190</v>
      </c>
      <c r="AF88" s="167">
        <f t="shared" ref="AF88" si="140">AE88*1.12</f>
        <v>206472212.80000001</v>
      </c>
      <c r="AG88" s="181"/>
      <c r="AH88" s="181"/>
      <c r="AI88" s="167">
        <v>192444410</v>
      </c>
      <c r="AJ88" s="167">
        <f t="shared" ref="AJ88" si="141">AI88*1.12</f>
        <v>215537739.20000002</v>
      </c>
      <c r="AK88" s="181"/>
      <c r="AL88" s="181"/>
      <c r="AM88" s="167">
        <v>200947680</v>
      </c>
      <c r="AN88" s="167">
        <f t="shared" ref="AN88" si="142">AM88*1.12</f>
        <v>225061401.60000002</v>
      </c>
      <c r="AO88" s="181"/>
      <c r="AP88" s="181"/>
      <c r="AQ88" s="181">
        <v>209868850</v>
      </c>
      <c r="AR88" s="181">
        <f t="shared" ref="AR88" si="143">AQ88*1.12</f>
        <v>235053112.00000003</v>
      </c>
      <c r="AS88" s="181"/>
      <c r="AT88" s="181"/>
      <c r="AU88" s="181">
        <v>219236480</v>
      </c>
      <c r="AV88" s="181">
        <f t="shared" ref="AV88" si="144">AU88*1.12</f>
        <v>245544857.60000002</v>
      </c>
      <c r="AW88" s="181"/>
      <c r="AX88" s="181">
        <f t="shared" si="6"/>
        <v>1006847610</v>
      </c>
      <c r="AY88" s="122">
        <f t="shared" si="7"/>
        <v>1127669323.2</v>
      </c>
      <c r="AZ88" s="175" t="s">
        <v>126</v>
      </c>
      <c r="BA88" s="175" t="s">
        <v>297</v>
      </c>
      <c r="BB88" s="175" t="s">
        <v>296</v>
      </c>
      <c r="BC88" s="175"/>
      <c r="BD88" s="182"/>
      <c r="BE88" s="182"/>
      <c r="BF88" s="182"/>
      <c r="BG88" s="182"/>
      <c r="BH88" s="182"/>
      <c r="BI88" s="182"/>
      <c r="BJ88" s="182"/>
      <c r="BK88" s="182"/>
      <c r="BL88" s="182"/>
      <c r="BM88" s="182"/>
    </row>
    <row r="89" spans="1:67" ht="12.95" customHeight="1" x14ac:dyDescent="0.25">
      <c r="A89" s="57" t="s">
        <v>191</v>
      </c>
      <c r="B89" s="57" t="s">
        <v>233</v>
      </c>
      <c r="C89" s="57"/>
      <c r="D89" s="58">
        <v>24100037</v>
      </c>
      <c r="E89" s="57" t="s">
        <v>393</v>
      </c>
      <c r="F89" s="54"/>
      <c r="G89" s="147" t="s">
        <v>291</v>
      </c>
      <c r="H89" s="147" t="s">
        <v>292</v>
      </c>
      <c r="I89" s="147" t="s">
        <v>292</v>
      </c>
      <c r="J89" s="148" t="s">
        <v>118</v>
      </c>
      <c r="K89" s="148"/>
      <c r="L89" s="148"/>
      <c r="M89" s="149">
        <v>100</v>
      </c>
      <c r="N89" s="150">
        <v>230000000</v>
      </c>
      <c r="O89" s="150" t="s">
        <v>119</v>
      </c>
      <c r="P89" s="150" t="s">
        <v>141</v>
      </c>
      <c r="Q89" s="148" t="s">
        <v>121</v>
      </c>
      <c r="R89" s="390">
        <v>230000000</v>
      </c>
      <c r="S89" s="151" t="s">
        <v>205</v>
      </c>
      <c r="T89" s="151"/>
      <c r="U89" s="148"/>
      <c r="V89" s="150" t="s">
        <v>123</v>
      </c>
      <c r="W89" s="148" t="s">
        <v>166</v>
      </c>
      <c r="X89" s="148">
        <v>0</v>
      </c>
      <c r="Y89" s="148">
        <v>100</v>
      </c>
      <c r="Z89" s="148">
        <v>0</v>
      </c>
      <c r="AA89" s="152"/>
      <c r="AB89" s="150" t="s">
        <v>125</v>
      </c>
      <c r="AC89" s="190"/>
      <c r="AD89" s="191"/>
      <c r="AE89" s="63">
        <v>84615945</v>
      </c>
      <c r="AF89" s="63">
        <v>94769858.400000006</v>
      </c>
      <c r="AG89" s="65"/>
      <c r="AH89" s="65"/>
      <c r="AI89" s="63">
        <v>84615945</v>
      </c>
      <c r="AJ89" s="65">
        <v>94769858.400000006</v>
      </c>
      <c r="AK89" s="63"/>
      <c r="AL89" s="63"/>
      <c r="AM89" s="63">
        <v>84615945</v>
      </c>
      <c r="AN89" s="65">
        <v>94769858.400000006</v>
      </c>
      <c r="AO89" s="63"/>
      <c r="AP89" s="63"/>
      <c r="AQ89" s="63">
        <v>84615945</v>
      </c>
      <c r="AR89" s="122">
        <v>94769858.400000006</v>
      </c>
      <c r="AS89" s="63"/>
      <c r="AT89" s="63"/>
      <c r="AU89" s="63">
        <v>84615945</v>
      </c>
      <c r="AV89" s="122">
        <v>94769858.400000006</v>
      </c>
      <c r="AW89" s="63"/>
      <c r="AX89" s="65">
        <v>0</v>
      </c>
      <c r="AY89" s="122">
        <f t="shared" ref="AY89:AY149" si="145">AX89*1.12</f>
        <v>0</v>
      </c>
      <c r="AZ89" s="54" t="s">
        <v>126</v>
      </c>
      <c r="BA89" s="53" t="s">
        <v>300</v>
      </c>
      <c r="BB89" s="53" t="s">
        <v>299</v>
      </c>
      <c r="BC89" s="153"/>
      <c r="BD89" s="156"/>
      <c r="BE89" s="156"/>
      <c r="BF89" s="156"/>
      <c r="BG89" s="156"/>
      <c r="BH89" s="156"/>
      <c r="BI89" s="156"/>
      <c r="BJ89" s="156"/>
      <c r="BK89" s="156"/>
      <c r="BL89" s="84"/>
      <c r="BM89" s="84"/>
      <c r="BN89" s="157"/>
      <c r="BO89" s="158"/>
    </row>
    <row r="90" spans="1:67" s="183" customFormat="1" ht="12.95" customHeight="1" x14ac:dyDescent="0.2">
      <c r="A90" s="172" t="s">
        <v>191</v>
      </c>
      <c r="B90" s="172" t="s">
        <v>233</v>
      </c>
      <c r="C90" s="173" t="s">
        <v>562</v>
      </c>
      <c r="D90" s="172">
        <v>24100037</v>
      </c>
      <c r="E90" s="174" t="s">
        <v>520</v>
      </c>
      <c r="F90" s="172"/>
      <c r="G90" s="175" t="s">
        <v>291</v>
      </c>
      <c r="H90" s="175" t="s">
        <v>292</v>
      </c>
      <c r="I90" s="175" t="s">
        <v>292</v>
      </c>
      <c r="J90" s="175" t="s">
        <v>118</v>
      </c>
      <c r="K90" s="175"/>
      <c r="L90" s="175"/>
      <c r="M90" s="333">
        <v>100</v>
      </c>
      <c r="N90" s="177">
        <v>230000000</v>
      </c>
      <c r="O90" s="178" t="s">
        <v>119</v>
      </c>
      <c r="P90" s="165" t="s">
        <v>120</v>
      </c>
      <c r="Q90" s="178" t="s">
        <v>121</v>
      </c>
      <c r="R90" s="277">
        <v>230000000</v>
      </c>
      <c r="S90" s="176" t="s">
        <v>205</v>
      </c>
      <c r="T90" s="177"/>
      <c r="U90" s="180"/>
      <c r="V90" s="177" t="s">
        <v>123</v>
      </c>
      <c r="W90" s="177" t="s">
        <v>166</v>
      </c>
      <c r="X90" s="177">
        <v>0</v>
      </c>
      <c r="Y90" s="177">
        <v>100</v>
      </c>
      <c r="Z90" s="177">
        <v>0</v>
      </c>
      <c r="AA90" s="175"/>
      <c r="AB90" s="175" t="s">
        <v>125</v>
      </c>
      <c r="AC90" s="175"/>
      <c r="AD90" s="175"/>
      <c r="AE90" s="167">
        <v>84615945</v>
      </c>
      <c r="AF90" s="167">
        <f t="shared" ref="AF90" si="146">AE90*1.12</f>
        <v>94769858.400000006</v>
      </c>
      <c r="AG90" s="181"/>
      <c r="AH90" s="181"/>
      <c r="AI90" s="167">
        <v>88846680</v>
      </c>
      <c r="AJ90" s="167">
        <f t="shared" ref="AJ90" si="147">AI90*1.12</f>
        <v>99508281.600000009</v>
      </c>
      <c r="AK90" s="181"/>
      <c r="AL90" s="181"/>
      <c r="AM90" s="167">
        <v>93292390</v>
      </c>
      <c r="AN90" s="167">
        <f t="shared" ref="AN90" si="148">AM90*1.12</f>
        <v>104487476.80000001</v>
      </c>
      <c r="AO90" s="181"/>
      <c r="AP90" s="181"/>
      <c r="AQ90" s="181">
        <v>97955475</v>
      </c>
      <c r="AR90" s="181">
        <f t="shared" ref="AR90" si="149">AQ90*1.12</f>
        <v>109710132.00000001</v>
      </c>
      <c r="AS90" s="181"/>
      <c r="AT90" s="181"/>
      <c r="AU90" s="181">
        <v>102852365</v>
      </c>
      <c r="AV90" s="181">
        <f t="shared" ref="AV90" si="150">AU90*1.12</f>
        <v>115194648.80000001</v>
      </c>
      <c r="AW90" s="181"/>
      <c r="AX90" s="181">
        <f t="shared" si="6"/>
        <v>467562855</v>
      </c>
      <c r="AY90" s="122">
        <f t="shared" si="145"/>
        <v>523670397.60000002</v>
      </c>
      <c r="AZ90" s="175" t="s">
        <v>126</v>
      </c>
      <c r="BA90" s="175" t="s">
        <v>300</v>
      </c>
      <c r="BB90" s="175" t="s">
        <v>299</v>
      </c>
      <c r="BC90" s="175"/>
      <c r="BD90" s="182"/>
      <c r="BE90" s="182"/>
      <c r="BF90" s="182"/>
      <c r="BG90" s="182"/>
      <c r="BH90" s="182"/>
      <c r="BI90" s="182"/>
      <c r="BJ90" s="182"/>
      <c r="BK90" s="182"/>
      <c r="BL90" s="182"/>
      <c r="BM90" s="182"/>
    </row>
    <row r="91" spans="1:67" ht="12.95" customHeight="1" x14ac:dyDescent="0.25">
      <c r="A91" s="57" t="s">
        <v>191</v>
      </c>
      <c r="B91" s="57" t="s">
        <v>233</v>
      </c>
      <c r="C91" s="57"/>
      <c r="D91" s="58">
        <v>24100038</v>
      </c>
      <c r="E91" s="57" t="s">
        <v>387</v>
      </c>
      <c r="F91" s="54"/>
      <c r="G91" s="135" t="s">
        <v>291</v>
      </c>
      <c r="H91" s="135" t="s">
        <v>292</v>
      </c>
      <c r="I91" s="135" t="s">
        <v>292</v>
      </c>
      <c r="J91" s="53" t="s">
        <v>118</v>
      </c>
      <c r="K91" s="53"/>
      <c r="L91" s="53"/>
      <c r="M91" s="54">
        <v>100</v>
      </c>
      <c r="N91" s="53">
        <v>230000000</v>
      </c>
      <c r="O91" s="53" t="s">
        <v>119</v>
      </c>
      <c r="P91" s="150" t="s">
        <v>141</v>
      </c>
      <c r="Q91" s="53" t="s">
        <v>121</v>
      </c>
      <c r="R91" s="54">
        <v>230000000</v>
      </c>
      <c r="S91" s="53" t="s">
        <v>209</v>
      </c>
      <c r="T91" s="53"/>
      <c r="U91" s="53"/>
      <c r="V91" s="150" t="s">
        <v>123</v>
      </c>
      <c r="W91" s="148" t="s">
        <v>166</v>
      </c>
      <c r="X91" s="53">
        <v>0</v>
      </c>
      <c r="Y91" s="53">
        <v>100</v>
      </c>
      <c r="Z91" s="53">
        <v>0</v>
      </c>
      <c r="AA91" s="53"/>
      <c r="AB91" s="53" t="s">
        <v>125</v>
      </c>
      <c r="AC91" s="188"/>
      <c r="AD91" s="188"/>
      <c r="AE91" s="138">
        <v>214007390</v>
      </c>
      <c r="AF91" s="63">
        <v>239688276.80000001</v>
      </c>
      <c r="AG91" s="138"/>
      <c r="AH91" s="138"/>
      <c r="AI91" s="138">
        <v>214007390</v>
      </c>
      <c r="AJ91" s="65">
        <v>239688276.80000001</v>
      </c>
      <c r="AK91" s="138"/>
      <c r="AL91" s="138"/>
      <c r="AM91" s="138">
        <v>214007390</v>
      </c>
      <c r="AN91" s="65">
        <v>239688276.80000001</v>
      </c>
      <c r="AO91" s="138"/>
      <c r="AP91" s="138"/>
      <c r="AQ91" s="138">
        <v>214007390</v>
      </c>
      <c r="AR91" s="122">
        <v>239688276.80000001</v>
      </c>
      <c r="AS91" s="138"/>
      <c r="AT91" s="138"/>
      <c r="AU91" s="138">
        <v>214007390</v>
      </c>
      <c r="AV91" s="122">
        <v>239688276.80000001</v>
      </c>
      <c r="AW91" s="63"/>
      <c r="AX91" s="65">
        <v>0</v>
      </c>
      <c r="AY91" s="122">
        <f t="shared" si="145"/>
        <v>0</v>
      </c>
      <c r="AZ91" s="53" t="s">
        <v>126</v>
      </c>
      <c r="BA91" s="53" t="s">
        <v>303</v>
      </c>
      <c r="BB91" s="53" t="s">
        <v>302</v>
      </c>
      <c r="BC91" s="53"/>
      <c r="BD91" s="84"/>
      <c r="BE91" s="84"/>
      <c r="BF91" s="84"/>
      <c r="BG91" s="84"/>
      <c r="BH91" s="84"/>
      <c r="BI91" s="84"/>
      <c r="BJ91" s="84"/>
      <c r="BK91" s="84"/>
      <c r="BL91" s="84"/>
      <c r="BM91" s="84"/>
      <c r="BN91" s="157"/>
      <c r="BO91" s="158"/>
    </row>
    <row r="92" spans="1:67" s="183" customFormat="1" ht="12.95" customHeight="1" x14ac:dyDescent="0.2">
      <c r="A92" s="172" t="s">
        <v>191</v>
      </c>
      <c r="B92" s="172" t="s">
        <v>233</v>
      </c>
      <c r="C92" s="173" t="s">
        <v>562</v>
      </c>
      <c r="D92" s="172">
        <v>24100038</v>
      </c>
      <c r="E92" s="174" t="s">
        <v>521</v>
      </c>
      <c r="F92" s="172"/>
      <c r="G92" s="175" t="s">
        <v>291</v>
      </c>
      <c r="H92" s="175" t="s">
        <v>292</v>
      </c>
      <c r="I92" s="175" t="s">
        <v>292</v>
      </c>
      <c r="J92" s="175" t="s">
        <v>118</v>
      </c>
      <c r="K92" s="175"/>
      <c r="L92" s="175"/>
      <c r="M92" s="333">
        <v>100</v>
      </c>
      <c r="N92" s="177">
        <v>230000000</v>
      </c>
      <c r="O92" s="178" t="s">
        <v>119</v>
      </c>
      <c r="P92" s="165" t="s">
        <v>120</v>
      </c>
      <c r="Q92" s="178" t="s">
        <v>121</v>
      </c>
      <c r="R92" s="277">
        <v>230000000</v>
      </c>
      <c r="S92" s="176" t="s">
        <v>209</v>
      </c>
      <c r="T92" s="177"/>
      <c r="U92" s="180"/>
      <c r="V92" s="177" t="s">
        <v>123</v>
      </c>
      <c r="W92" s="177" t="s">
        <v>166</v>
      </c>
      <c r="X92" s="177">
        <v>0</v>
      </c>
      <c r="Y92" s="177">
        <v>100</v>
      </c>
      <c r="Z92" s="177">
        <v>0</v>
      </c>
      <c r="AA92" s="175"/>
      <c r="AB92" s="175" t="s">
        <v>125</v>
      </c>
      <c r="AC92" s="175"/>
      <c r="AD92" s="175"/>
      <c r="AE92" s="167">
        <v>214007390</v>
      </c>
      <c r="AF92" s="167">
        <f t="shared" ref="AF92" si="151">AE92*1.12</f>
        <v>239688276.80000001</v>
      </c>
      <c r="AG92" s="181"/>
      <c r="AH92" s="181"/>
      <c r="AI92" s="167">
        <v>224708110</v>
      </c>
      <c r="AJ92" s="167">
        <f t="shared" ref="AJ92" si="152">AI92*1.12</f>
        <v>251673083.20000002</v>
      </c>
      <c r="AK92" s="181"/>
      <c r="AL92" s="181"/>
      <c r="AM92" s="167">
        <v>235951580</v>
      </c>
      <c r="AN92" s="167">
        <f t="shared" ref="AN92" si="153">AM92*1.12</f>
        <v>264265769.60000002</v>
      </c>
      <c r="AO92" s="181"/>
      <c r="AP92" s="181"/>
      <c r="AQ92" s="181">
        <v>247744850</v>
      </c>
      <c r="AR92" s="181">
        <f t="shared" ref="AR92" si="154">AQ92*1.12</f>
        <v>277474232</v>
      </c>
      <c r="AS92" s="181"/>
      <c r="AT92" s="181"/>
      <c r="AU92" s="181">
        <v>260129280</v>
      </c>
      <c r="AV92" s="181">
        <f t="shared" ref="AV92" si="155">AU92*1.12</f>
        <v>291344793.60000002</v>
      </c>
      <c r="AW92" s="181"/>
      <c r="AX92" s="181">
        <f t="shared" ref="AX92" si="156">AE92+AI92+AM92+AQ92+AU92</f>
        <v>1182541210</v>
      </c>
      <c r="AY92" s="122">
        <f t="shared" si="145"/>
        <v>1324446155.2</v>
      </c>
      <c r="AZ92" s="175" t="s">
        <v>126</v>
      </c>
      <c r="BA92" s="175" t="s">
        <v>303</v>
      </c>
      <c r="BB92" s="175" t="s">
        <v>302</v>
      </c>
      <c r="BC92" s="175"/>
      <c r="BD92" s="182"/>
      <c r="BE92" s="182"/>
      <c r="BF92" s="182"/>
      <c r="BG92" s="182"/>
      <c r="BH92" s="182"/>
      <c r="BI92" s="182"/>
      <c r="BJ92" s="182"/>
      <c r="BK92" s="182"/>
      <c r="BL92" s="182"/>
      <c r="BM92" s="182"/>
    </row>
    <row r="93" spans="1:67" ht="12.95" customHeight="1" x14ac:dyDescent="0.25">
      <c r="A93" s="57" t="s">
        <v>191</v>
      </c>
      <c r="B93" s="57" t="s">
        <v>233</v>
      </c>
      <c r="C93" s="57"/>
      <c r="D93" s="58">
        <v>24100039</v>
      </c>
      <c r="E93" s="57" t="s">
        <v>384</v>
      </c>
      <c r="F93" s="54"/>
      <c r="G93" s="147" t="s">
        <v>291</v>
      </c>
      <c r="H93" s="147" t="s">
        <v>292</v>
      </c>
      <c r="I93" s="147" t="s">
        <v>292</v>
      </c>
      <c r="J93" s="148" t="s">
        <v>118</v>
      </c>
      <c r="K93" s="148"/>
      <c r="L93" s="148"/>
      <c r="M93" s="149">
        <v>100</v>
      </c>
      <c r="N93" s="150">
        <v>230000000</v>
      </c>
      <c r="O93" s="150" t="s">
        <v>119</v>
      </c>
      <c r="P93" s="150" t="s">
        <v>141</v>
      </c>
      <c r="Q93" s="53" t="s">
        <v>121</v>
      </c>
      <c r="R93" s="390">
        <v>230000000</v>
      </c>
      <c r="S93" s="53" t="s">
        <v>155</v>
      </c>
      <c r="T93" s="151"/>
      <c r="U93" s="148"/>
      <c r="V93" s="150" t="s">
        <v>123</v>
      </c>
      <c r="W93" s="148" t="s">
        <v>166</v>
      </c>
      <c r="X93" s="148">
        <v>0</v>
      </c>
      <c r="Y93" s="148">
        <v>100</v>
      </c>
      <c r="Z93" s="148">
        <v>0</v>
      </c>
      <c r="AA93" s="152"/>
      <c r="AB93" s="150" t="s">
        <v>125</v>
      </c>
      <c r="AC93" s="150"/>
      <c r="AD93" s="57"/>
      <c r="AE93" s="63">
        <v>7110542</v>
      </c>
      <c r="AF93" s="63">
        <v>7963807.040000001</v>
      </c>
      <c r="AG93" s="65"/>
      <c r="AH93" s="65"/>
      <c r="AI93" s="63">
        <v>7110542</v>
      </c>
      <c r="AJ93" s="65">
        <v>7963807.040000001</v>
      </c>
      <c r="AK93" s="63"/>
      <c r="AL93" s="63"/>
      <c r="AM93" s="63">
        <v>7110542</v>
      </c>
      <c r="AN93" s="65">
        <v>7963807.040000001</v>
      </c>
      <c r="AO93" s="63"/>
      <c r="AP93" s="63"/>
      <c r="AQ93" s="63">
        <v>7110542</v>
      </c>
      <c r="AR93" s="122">
        <v>7963807.040000001</v>
      </c>
      <c r="AS93" s="63"/>
      <c r="AT93" s="63"/>
      <c r="AU93" s="63">
        <v>7110542</v>
      </c>
      <c r="AV93" s="122">
        <v>7963807.040000001</v>
      </c>
      <c r="AW93" s="63"/>
      <c r="AX93" s="65">
        <v>0</v>
      </c>
      <c r="AY93" s="122">
        <f t="shared" si="145"/>
        <v>0</v>
      </c>
      <c r="AZ93" s="54" t="s">
        <v>126</v>
      </c>
      <c r="BA93" s="53" t="s">
        <v>461</v>
      </c>
      <c r="BB93" s="53" t="s">
        <v>462</v>
      </c>
      <c r="BC93" s="153"/>
      <c r="BD93" s="156"/>
      <c r="BE93" s="156"/>
      <c r="BF93" s="156"/>
      <c r="BG93" s="156"/>
      <c r="BH93" s="156"/>
      <c r="BI93" s="156"/>
      <c r="BJ93" s="156"/>
      <c r="BK93" s="156"/>
      <c r="BL93" s="84"/>
      <c r="BM93" s="84"/>
      <c r="BN93" s="157"/>
      <c r="BO93" s="158"/>
    </row>
    <row r="94" spans="1:67" s="183" customFormat="1" ht="12.95" customHeight="1" x14ac:dyDescent="0.2">
      <c r="A94" s="172" t="s">
        <v>191</v>
      </c>
      <c r="B94" s="172" t="s">
        <v>233</v>
      </c>
      <c r="C94" s="173" t="s">
        <v>562</v>
      </c>
      <c r="D94" s="172">
        <v>24100039</v>
      </c>
      <c r="E94" s="174" t="s">
        <v>522</v>
      </c>
      <c r="F94" s="172"/>
      <c r="G94" s="175" t="s">
        <v>291</v>
      </c>
      <c r="H94" s="175" t="s">
        <v>292</v>
      </c>
      <c r="I94" s="175" t="s">
        <v>292</v>
      </c>
      <c r="J94" s="175" t="s">
        <v>118</v>
      </c>
      <c r="K94" s="175"/>
      <c r="L94" s="175"/>
      <c r="M94" s="333">
        <v>100</v>
      </c>
      <c r="N94" s="177">
        <v>230000000</v>
      </c>
      <c r="O94" s="178" t="s">
        <v>119</v>
      </c>
      <c r="P94" s="165" t="s">
        <v>120</v>
      </c>
      <c r="Q94" s="178" t="s">
        <v>121</v>
      </c>
      <c r="R94" s="277">
        <v>230000000</v>
      </c>
      <c r="S94" s="176" t="s">
        <v>155</v>
      </c>
      <c r="T94" s="177"/>
      <c r="U94" s="180"/>
      <c r="V94" s="177" t="s">
        <v>123</v>
      </c>
      <c r="W94" s="177" t="s">
        <v>166</v>
      </c>
      <c r="X94" s="177">
        <v>0</v>
      </c>
      <c r="Y94" s="177">
        <v>100</v>
      </c>
      <c r="Z94" s="177">
        <v>0</v>
      </c>
      <c r="AA94" s="175"/>
      <c r="AB94" s="175" t="s">
        <v>125</v>
      </c>
      <c r="AC94" s="175"/>
      <c r="AD94" s="175"/>
      <c r="AE94" s="167">
        <v>7110542</v>
      </c>
      <c r="AF94" s="167">
        <f t="shared" ref="AF94" si="157">AE94*1.12</f>
        <v>7963807.040000001</v>
      </c>
      <c r="AG94" s="181"/>
      <c r="AH94" s="181"/>
      <c r="AI94" s="167">
        <v>7466396</v>
      </c>
      <c r="AJ94" s="167">
        <f t="shared" ref="AJ94" si="158">AI94*1.12</f>
        <v>8362363.5200000005</v>
      </c>
      <c r="AK94" s="181"/>
      <c r="AL94" s="181"/>
      <c r="AM94" s="167">
        <v>7839996</v>
      </c>
      <c r="AN94" s="167">
        <f t="shared" ref="AN94" si="159">AM94*1.12</f>
        <v>8780795.5200000014</v>
      </c>
      <c r="AO94" s="181"/>
      <c r="AP94" s="181"/>
      <c r="AQ94" s="181">
        <v>8232276</v>
      </c>
      <c r="AR94" s="181">
        <f t="shared" ref="AR94" si="160">AQ94*1.12</f>
        <v>9220149.120000001</v>
      </c>
      <c r="AS94" s="181"/>
      <c r="AT94" s="181"/>
      <c r="AU94" s="181">
        <v>8644170</v>
      </c>
      <c r="AV94" s="181">
        <f t="shared" ref="AV94" si="161">AU94*1.12</f>
        <v>9681470.4000000004</v>
      </c>
      <c r="AW94" s="181"/>
      <c r="AX94" s="181">
        <f t="shared" ref="AX94:AX145" si="162">AE94+AI94+AM94+AQ94+AU94</f>
        <v>39293380</v>
      </c>
      <c r="AY94" s="122">
        <f t="shared" si="145"/>
        <v>44008585.600000001</v>
      </c>
      <c r="AZ94" s="175" t="s">
        <v>126</v>
      </c>
      <c r="BA94" s="175" t="s">
        <v>461</v>
      </c>
      <c r="BB94" s="175" t="s">
        <v>462</v>
      </c>
      <c r="BC94" s="175"/>
      <c r="BD94" s="182"/>
      <c r="BE94" s="182"/>
      <c r="BF94" s="182"/>
      <c r="BG94" s="182"/>
      <c r="BH94" s="182"/>
      <c r="BI94" s="182"/>
      <c r="BJ94" s="182"/>
      <c r="BK94" s="182"/>
      <c r="BL94" s="182"/>
      <c r="BM94" s="182"/>
    </row>
    <row r="95" spans="1:67" ht="12.95" customHeight="1" x14ac:dyDescent="0.25">
      <c r="A95" s="57" t="s">
        <v>112</v>
      </c>
      <c r="B95" s="57"/>
      <c r="C95" s="57" t="s">
        <v>479</v>
      </c>
      <c r="D95" s="58">
        <v>24100040</v>
      </c>
      <c r="E95" s="57" t="s">
        <v>170</v>
      </c>
      <c r="F95" s="54"/>
      <c r="G95" s="192" t="s">
        <v>306</v>
      </c>
      <c r="H95" s="193" t="s">
        <v>307</v>
      </c>
      <c r="I95" s="193" t="s">
        <v>308</v>
      </c>
      <c r="J95" s="56" t="s">
        <v>118</v>
      </c>
      <c r="K95" s="57"/>
      <c r="L95" s="57"/>
      <c r="M95" s="58">
        <v>100</v>
      </c>
      <c r="N95" s="58">
        <v>230000000</v>
      </c>
      <c r="O95" s="59" t="s">
        <v>119</v>
      </c>
      <c r="P95" s="56" t="s">
        <v>120</v>
      </c>
      <c r="Q95" s="53" t="s">
        <v>121</v>
      </c>
      <c r="R95" s="58">
        <v>230000000</v>
      </c>
      <c r="S95" s="60" t="s">
        <v>122</v>
      </c>
      <c r="T95" s="57"/>
      <c r="U95" s="56"/>
      <c r="V95" s="53" t="s">
        <v>123</v>
      </c>
      <c r="W95" s="53" t="s">
        <v>124</v>
      </c>
      <c r="X95" s="56">
        <v>0</v>
      </c>
      <c r="Y95" s="56">
        <v>90</v>
      </c>
      <c r="Z95" s="56">
        <v>10</v>
      </c>
      <c r="AA95" s="57"/>
      <c r="AB95" s="56" t="s">
        <v>125</v>
      </c>
      <c r="AC95" s="57"/>
      <c r="AD95" s="57"/>
      <c r="AE95" s="65">
        <v>240000000</v>
      </c>
      <c r="AF95" s="63">
        <f t="shared" si="5"/>
        <v>268800000</v>
      </c>
      <c r="AG95" s="65"/>
      <c r="AH95" s="65"/>
      <c r="AI95" s="66">
        <v>249600000</v>
      </c>
      <c r="AJ95" s="65">
        <f t="shared" si="8"/>
        <v>279552000</v>
      </c>
      <c r="AK95" s="57"/>
      <c r="AL95" s="57"/>
      <c r="AM95" s="66">
        <v>259584000</v>
      </c>
      <c r="AN95" s="65">
        <f t="shared" si="9"/>
        <v>290734080</v>
      </c>
      <c r="AO95" s="65"/>
      <c r="AP95" s="65"/>
      <c r="AQ95" s="65"/>
      <c r="AR95" s="65"/>
      <c r="AS95" s="65"/>
      <c r="AT95" s="65"/>
      <c r="AU95" s="65"/>
      <c r="AV95" s="65"/>
      <c r="AW95" s="65"/>
      <c r="AX95" s="65">
        <f t="shared" si="162"/>
        <v>749184000</v>
      </c>
      <c r="AY95" s="122">
        <f t="shared" si="145"/>
        <v>839086080.00000012</v>
      </c>
      <c r="AZ95" s="56" t="s">
        <v>126</v>
      </c>
      <c r="BA95" s="194" t="s">
        <v>310</v>
      </c>
      <c r="BB95" s="194" t="s">
        <v>309</v>
      </c>
      <c r="BC95" s="57"/>
      <c r="BD95" s="70"/>
      <c r="BE95" s="70"/>
      <c r="BF95" s="70"/>
      <c r="BG95" s="70"/>
      <c r="BH95" s="70"/>
      <c r="BI95" s="70"/>
      <c r="BJ95" s="70"/>
      <c r="BK95" s="70"/>
      <c r="BL95" s="69"/>
      <c r="BM95" s="70"/>
    </row>
    <row r="96" spans="1:67" ht="12.95" customHeight="1" x14ac:dyDescent="0.25">
      <c r="A96" s="57" t="s">
        <v>311</v>
      </c>
      <c r="B96" s="57" t="s">
        <v>473</v>
      </c>
      <c r="C96" s="57" t="s">
        <v>562</v>
      </c>
      <c r="D96" s="58">
        <v>24100041</v>
      </c>
      <c r="E96" s="57" t="s">
        <v>224</v>
      </c>
      <c r="F96" s="54"/>
      <c r="G96" s="74" t="s">
        <v>313</v>
      </c>
      <c r="H96" s="74" t="s">
        <v>314</v>
      </c>
      <c r="I96" s="74" t="s">
        <v>314</v>
      </c>
      <c r="J96" s="53" t="s">
        <v>118</v>
      </c>
      <c r="K96" s="53"/>
      <c r="L96" s="53"/>
      <c r="M96" s="54">
        <v>100</v>
      </c>
      <c r="N96" s="53">
        <v>230000000</v>
      </c>
      <c r="O96" s="53" t="s">
        <v>119</v>
      </c>
      <c r="P96" s="53" t="s">
        <v>154</v>
      </c>
      <c r="Q96" s="53" t="s">
        <v>121</v>
      </c>
      <c r="R96" s="54">
        <v>230000000</v>
      </c>
      <c r="S96" s="53" t="s">
        <v>316</v>
      </c>
      <c r="T96" s="53"/>
      <c r="U96" s="53"/>
      <c r="V96" s="53" t="s">
        <v>123</v>
      </c>
      <c r="W96" s="53" t="s">
        <v>124</v>
      </c>
      <c r="X96" s="53">
        <v>0</v>
      </c>
      <c r="Y96" s="53">
        <v>100</v>
      </c>
      <c r="Z96" s="53">
        <v>0</v>
      </c>
      <c r="AA96" s="53"/>
      <c r="AB96" s="57" t="s">
        <v>125</v>
      </c>
      <c r="AC96" s="195"/>
      <c r="AD96" s="195"/>
      <c r="AE96" s="63">
        <v>57442800</v>
      </c>
      <c r="AF96" s="63">
        <f t="shared" si="5"/>
        <v>64335936.000000007</v>
      </c>
      <c r="AG96" s="138"/>
      <c r="AH96" s="138"/>
      <c r="AI96" s="63">
        <v>59740510</v>
      </c>
      <c r="AJ96" s="65">
        <f t="shared" si="8"/>
        <v>66909371.200000003</v>
      </c>
      <c r="AK96" s="195"/>
      <c r="AL96" s="195"/>
      <c r="AM96" s="63">
        <v>62130130</v>
      </c>
      <c r="AN96" s="65">
        <f t="shared" si="9"/>
        <v>69585745.600000009</v>
      </c>
      <c r="AO96" s="196"/>
      <c r="AP96" s="196"/>
      <c r="AQ96" s="63">
        <f t="shared" ref="AQ96:AR116" si="163">AP96*1.12</f>
        <v>0</v>
      </c>
      <c r="AR96" s="63">
        <f t="shared" si="163"/>
        <v>0</v>
      </c>
      <c r="AS96" s="196"/>
      <c r="AT96" s="196"/>
      <c r="AU96" s="63">
        <f t="shared" ref="AU96:AV116" si="164">AT96*1.12</f>
        <v>0</v>
      </c>
      <c r="AV96" s="63">
        <f t="shared" si="164"/>
        <v>0</v>
      </c>
      <c r="AW96" s="196"/>
      <c r="AX96" s="65">
        <f t="shared" si="162"/>
        <v>179313440</v>
      </c>
      <c r="AY96" s="122">
        <f t="shared" si="145"/>
        <v>200831052.80000001</v>
      </c>
      <c r="AZ96" s="53" t="s">
        <v>126</v>
      </c>
      <c r="BA96" s="197" t="s">
        <v>317</v>
      </c>
      <c r="BB96" s="197" t="s">
        <v>315</v>
      </c>
      <c r="BC96" s="53"/>
      <c r="BD96" s="84"/>
      <c r="BE96" s="84"/>
      <c r="BF96" s="84"/>
      <c r="BG96" s="84"/>
      <c r="BH96" s="84"/>
      <c r="BI96" s="84"/>
      <c r="BJ96" s="84"/>
      <c r="BK96" s="84"/>
      <c r="BL96" s="94"/>
      <c r="BM96" s="94"/>
    </row>
    <row r="97" spans="1:65" ht="12.95" customHeight="1" x14ac:dyDescent="0.25">
      <c r="A97" s="57" t="s">
        <v>311</v>
      </c>
      <c r="B97" s="57" t="s">
        <v>473</v>
      </c>
      <c r="C97" s="57" t="s">
        <v>562</v>
      </c>
      <c r="D97" s="58">
        <v>24100042</v>
      </c>
      <c r="E97" s="57" t="s">
        <v>221</v>
      </c>
      <c r="F97" s="54"/>
      <c r="G97" s="74" t="s">
        <v>313</v>
      </c>
      <c r="H97" s="74" t="s">
        <v>314</v>
      </c>
      <c r="I97" s="74" t="s">
        <v>314</v>
      </c>
      <c r="J97" s="53" t="s">
        <v>118</v>
      </c>
      <c r="K97" s="53"/>
      <c r="L97" s="53"/>
      <c r="M97" s="54">
        <v>100</v>
      </c>
      <c r="N97" s="53">
        <v>230000000</v>
      </c>
      <c r="O97" s="53" t="s">
        <v>119</v>
      </c>
      <c r="P97" s="53" t="s">
        <v>154</v>
      </c>
      <c r="Q97" s="53" t="s">
        <v>121</v>
      </c>
      <c r="R97" s="54">
        <v>230000000</v>
      </c>
      <c r="S97" s="53" t="s">
        <v>320</v>
      </c>
      <c r="T97" s="53"/>
      <c r="U97" s="53"/>
      <c r="V97" s="53" t="s">
        <v>123</v>
      </c>
      <c r="W97" s="53" t="s">
        <v>124</v>
      </c>
      <c r="X97" s="53">
        <v>0</v>
      </c>
      <c r="Y97" s="53">
        <v>100</v>
      </c>
      <c r="Z97" s="53">
        <v>0</v>
      </c>
      <c r="AA97" s="53"/>
      <c r="AB97" s="57" t="s">
        <v>125</v>
      </c>
      <c r="AC97" s="195"/>
      <c r="AD97" s="195"/>
      <c r="AE97" s="63">
        <v>114885600</v>
      </c>
      <c r="AF97" s="63">
        <f t="shared" si="5"/>
        <v>128671872.00000001</v>
      </c>
      <c r="AG97" s="138"/>
      <c r="AH97" s="138"/>
      <c r="AI97" s="63">
        <v>119481022</v>
      </c>
      <c r="AJ97" s="65">
        <f t="shared" si="8"/>
        <v>133818744.64000002</v>
      </c>
      <c r="AK97" s="195"/>
      <c r="AL97" s="195"/>
      <c r="AM97" s="63">
        <v>124260262</v>
      </c>
      <c r="AN97" s="65">
        <f t="shared" si="9"/>
        <v>139171493.44000003</v>
      </c>
      <c r="AO97" s="196"/>
      <c r="AP97" s="196"/>
      <c r="AQ97" s="63">
        <f t="shared" si="163"/>
        <v>0</v>
      </c>
      <c r="AR97" s="63">
        <f t="shared" si="163"/>
        <v>0</v>
      </c>
      <c r="AS97" s="196"/>
      <c r="AT97" s="196"/>
      <c r="AU97" s="63">
        <f t="shared" si="164"/>
        <v>0</v>
      </c>
      <c r="AV97" s="63">
        <f t="shared" si="164"/>
        <v>0</v>
      </c>
      <c r="AW97" s="196"/>
      <c r="AX97" s="65">
        <f t="shared" si="162"/>
        <v>358626884</v>
      </c>
      <c r="AY97" s="122">
        <f t="shared" si="145"/>
        <v>401662110.08000004</v>
      </c>
      <c r="AZ97" s="53" t="s">
        <v>126</v>
      </c>
      <c r="BA97" s="197" t="s">
        <v>321</v>
      </c>
      <c r="BB97" s="197" t="s">
        <v>319</v>
      </c>
      <c r="BC97" s="53"/>
      <c r="BD97" s="84"/>
      <c r="BE97" s="84"/>
      <c r="BF97" s="84"/>
      <c r="BG97" s="84"/>
      <c r="BH97" s="84"/>
      <c r="BI97" s="84"/>
      <c r="BJ97" s="84"/>
      <c r="BK97" s="84"/>
      <c r="BL97" s="94"/>
      <c r="BM97" s="94"/>
    </row>
    <row r="98" spans="1:65" ht="12.95" customHeight="1" x14ac:dyDescent="0.25">
      <c r="A98" s="57" t="s">
        <v>311</v>
      </c>
      <c r="B98" s="57" t="s">
        <v>473</v>
      </c>
      <c r="C98" s="57" t="s">
        <v>562</v>
      </c>
      <c r="D98" s="58">
        <v>24100043</v>
      </c>
      <c r="E98" s="57" t="s">
        <v>216</v>
      </c>
      <c r="F98" s="54"/>
      <c r="G98" s="74" t="s">
        <v>313</v>
      </c>
      <c r="H98" s="74" t="s">
        <v>314</v>
      </c>
      <c r="I98" s="74" t="s">
        <v>314</v>
      </c>
      <c r="J98" s="53" t="s">
        <v>118</v>
      </c>
      <c r="K98" s="53"/>
      <c r="L98" s="53"/>
      <c r="M98" s="54">
        <v>100</v>
      </c>
      <c r="N98" s="53">
        <v>230000000</v>
      </c>
      <c r="O98" s="53" t="s">
        <v>119</v>
      </c>
      <c r="P98" s="53" t="s">
        <v>154</v>
      </c>
      <c r="Q98" s="53" t="s">
        <v>121</v>
      </c>
      <c r="R98" s="54">
        <v>230000000</v>
      </c>
      <c r="S98" s="53" t="s">
        <v>205</v>
      </c>
      <c r="T98" s="53"/>
      <c r="U98" s="53"/>
      <c r="V98" s="53" t="s">
        <v>123</v>
      </c>
      <c r="W98" s="53" t="s">
        <v>124</v>
      </c>
      <c r="X98" s="53">
        <v>0</v>
      </c>
      <c r="Y98" s="53">
        <v>100</v>
      </c>
      <c r="Z98" s="53">
        <v>0</v>
      </c>
      <c r="AA98" s="53"/>
      <c r="AB98" s="57" t="s">
        <v>125</v>
      </c>
      <c r="AC98" s="195"/>
      <c r="AD98" s="195"/>
      <c r="AE98" s="63">
        <v>114885600</v>
      </c>
      <c r="AF98" s="63">
        <f t="shared" si="5"/>
        <v>128671872.00000001</v>
      </c>
      <c r="AG98" s="138"/>
      <c r="AH98" s="138"/>
      <c r="AI98" s="63">
        <v>119481022</v>
      </c>
      <c r="AJ98" s="65">
        <f t="shared" si="8"/>
        <v>133818744.64000002</v>
      </c>
      <c r="AK98" s="195"/>
      <c r="AL98" s="195"/>
      <c r="AM98" s="63">
        <v>124260262</v>
      </c>
      <c r="AN98" s="65">
        <f t="shared" si="9"/>
        <v>139171493.44000003</v>
      </c>
      <c r="AO98" s="196"/>
      <c r="AP98" s="196"/>
      <c r="AQ98" s="63">
        <f t="shared" si="163"/>
        <v>0</v>
      </c>
      <c r="AR98" s="63">
        <f t="shared" si="163"/>
        <v>0</v>
      </c>
      <c r="AS98" s="196"/>
      <c r="AT98" s="196"/>
      <c r="AU98" s="63">
        <f t="shared" si="164"/>
        <v>0</v>
      </c>
      <c r="AV98" s="63">
        <f t="shared" si="164"/>
        <v>0</v>
      </c>
      <c r="AW98" s="196"/>
      <c r="AX98" s="65">
        <f t="shared" si="162"/>
        <v>358626884</v>
      </c>
      <c r="AY98" s="122">
        <f t="shared" si="145"/>
        <v>401662110.08000004</v>
      </c>
      <c r="AZ98" s="53" t="s">
        <v>126</v>
      </c>
      <c r="BA98" s="197" t="s">
        <v>324</v>
      </c>
      <c r="BB98" s="197" t="s">
        <v>323</v>
      </c>
      <c r="BC98" s="53"/>
      <c r="BD98" s="84"/>
      <c r="BE98" s="84"/>
      <c r="BF98" s="84"/>
      <c r="BG98" s="84"/>
      <c r="BH98" s="84"/>
      <c r="BI98" s="84"/>
      <c r="BJ98" s="84"/>
      <c r="BK98" s="84"/>
      <c r="BL98" s="94"/>
      <c r="BM98" s="94"/>
    </row>
    <row r="99" spans="1:65" ht="12.95" customHeight="1" x14ac:dyDescent="0.25">
      <c r="A99" s="57" t="s">
        <v>311</v>
      </c>
      <c r="B99" s="57" t="s">
        <v>473</v>
      </c>
      <c r="C99" s="57" t="s">
        <v>562</v>
      </c>
      <c r="D99" s="58">
        <v>24100044</v>
      </c>
      <c r="E99" s="57" t="s">
        <v>211</v>
      </c>
      <c r="F99" s="54"/>
      <c r="G99" s="74" t="s">
        <v>313</v>
      </c>
      <c r="H99" s="74" t="s">
        <v>314</v>
      </c>
      <c r="I99" s="74" t="s">
        <v>314</v>
      </c>
      <c r="J99" s="53" t="s">
        <v>118</v>
      </c>
      <c r="K99" s="53"/>
      <c r="L99" s="53"/>
      <c r="M99" s="54">
        <v>100</v>
      </c>
      <c r="N99" s="53">
        <v>230000000</v>
      </c>
      <c r="O99" s="53" t="s">
        <v>119</v>
      </c>
      <c r="P99" s="53" t="s">
        <v>154</v>
      </c>
      <c r="Q99" s="53" t="s">
        <v>121</v>
      </c>
      <c r="R99" s="54">
        <v>230000000</v>
      </c>
      <c r="S99" s="53" t="s">
        <v>327</v>
      </c>
      <c r="T99" s="53"/>
      <c r="U99" s="53"/>
      <c r="V99" s="53" t="s">
        <v>123</v>
      </c>
      <c r="W99" s="53" t="s">
        <v>124</v>
      </c>
      <c r="X99" s="53">
        <v>0</v>
      </c>
      <c r="Y99" s="53">
        <v>100</v>
      </c>
      <c r="Z99" s="53">
        <v>0</v>
      </c>
      <c r="AA99" s="53"/>
      <c r="AB99" s="57" t="s">
        <v>125</v>
      </c>
      <c r="AC99" s="195"/>
      <c r="AD99" s="195"/>
      <c r="AE99" s="63">
        <v>57442800</v>
      </c>
      <c r="AF99" s="63">
        <f t="shared" si="5"/>
        <v>64335936.000000007</v>
      </c>
      <c r="AG99" s="138"/>
      <c r="AH99" s="138"/>
      <c r="AI99" s="63">
        <v>59740510</v>
      </c>
      <c r="AJ99" s="65">
        <f t="shared" si="8"/>
        <v>66909371.200000003</v>
      </c>
      <c r="AK99" s="195"/>
      <c r="AL99" s="195"/>
      <c r="AM99" s="63">
        <v>62130130</v>
      </c>
      <c r="AN99" s="65">
        <f t="shared" si="9"/>
        <v>69585745.600000009</v>
      </c>
      <c r="AO99" s="196"/>
      <c r="AP99" s="196"/>
      <c r="AQ99" s="63">
        <f t="shared" si="163"/>
        <v>0</v>
      </c>
      <c r="AR99" s="63">
        <f t="shared" si="163"/>
        <v>0</v>
      </c>
      <c r="AS99" s="196"/>
      <c r="AT99" s="196"/>
      <c r="AU99" s="63">
        <f t="shared" si="164"/>
        <v>0</v>
      </c>
      <c r="AV99" s="63">
        <f t="shared" si="164"/>
        <v>0</v>
      </c>
      <c r="AW99" s="196"/>
      <c r="AX99" s="65">
        <f t="shared" si="162"/>
        <v>179313440</v>
      </c>
      <c r="AY99" s="122">
        <f t="shared" si="145"/>
        <v>200831052.80000001</v>
      </c>
      <c r="AZ99" s="53" t="s">
        <v>126</v>
      </c>
      <c r="BA99" s="197" t="s">
        <v>328</v>
      </c>
      <c r="BB99" s="197" t="s">
        <v>326</v>
      </c>
      <c r="BC99" s="53"/>
      <c r="BD99" s="84"/>
      <c r="BE99" s="84"/>
      <c r="BF99" s="84"/>
      <c r="BG99" s="84"/>
      <c r="BH99" s="84"/>
      <c r="BI99" s="84"/>
      <c r="BJ99" s="84"/>
      <c r="BK99" s="84"/>
      <c r="BL99" s="94"/>
      <c r="BM99" s="94"/>
    </row>
    <row r="100" spans="1:65" ht="12.95" customHeight="1" x14ac:dyDescent="0.25">
      <c r="A100" s="57" t="s">
        <v>311</v>
      </c>
      <c r="B100" s="57" t="s">
        <v>473</v>
      </c>
      <c r="C100" s="57" t="s">
        <v>562</v>
      </c>
      <c r="D100" s="58">
        <v>24100045</v>
      </c>
      <c r="E100" s="57" t="s">
        <v>207</v>
      </c>
      <c r="F100" s="54"/>
      <c r="G100" s="74" t="s">
        <v>330</v>
      </c>
      <c r="H100" s="74" t="s">
        <v>331</v>
      </c>
      <c r="I100" s="74" t="s">
        <v>332</v>
      </c>
      <c r="J100" s="53" t="s">
        <v>118</v>
      </c>
      <c r="K100" s="53"/>
      <c r="L100" s="53"/>
      <c r="M100" s="54">
        <v>100</v>
      </c>
      <c r="N100" s="53">
        <v>230000000</v>
      </c>
      <c r="O100" s="53" t="s">
        <v>119</v>
      </c>
      <c r="P100" s="53" t="s">
        <v>154</v>
      </c>
      <c r="Q100" s="53" t="s">
        <v>121</v>
      </c>
      <c r="R100" s="54">
        <v>230000000</v>
      </c>
      <c r="S100" s="53" t="s">
        <v>316</v>
      </c>
      <c r="T100" s="53"/>
      <c r="U100" s="53"/>
      <c r="V100" s="53" t="s">
        <v>123</v>
      </c>
      <c r="W100" s="53" t="s">
        <v>124</v>
      </c>
      <c r="X100" s="53">
        <v>0</v>
      </c>
      <c r="Y100" s="53">
        <v>100</v>
      </c>
      <c r="Z100" s="53">
        <v>0</v>
      </c>
      <c r="AA100" s="53"/>
      <c r="AB100" s="57" t="s">
        <v>125</v>
      </c>
      <c r="AC100" s="195"/>
      <c r="AD100" s="195"/>
      <c r="AE100" s="63">
        <v>52965600</v>
      </c>
      <c r="AF100" s="63">
        <f t="shared" si="5"/>
        <v>59321472.000000007</v>
      </c>
      <c r="AG100" s="138"/>
      <c r="AH100" s="138"/>
      <c r="AI100" s="63">
        <v>55084222</v>
      </c>
      <c r="AJ100" s="65">
        <f t="shared" si="8"/>
        <v>61694328.640000008</v>
      </c>
      <c r="AK100" s="195"/>
      <c r="AL100" s="195"/>
      <c r="AM100" s="63">
        <f t="shared" ref="AM100:AM113" si="165">AI100*1.04</f>
        <v>57287590.880000003</v>
      </c>
      <c r="AN100" s="65">
        <f t="shared" si="9"/>
        <v>64162101.785600007</v>
      </c>
      <c r="AO100" s="196"/>
      <c r="AP100" s="196"/>
      <c r="AQ100" s="63">
        <f t="shared" si="163"/>
        <v>0</v>
      </c>
      <c r="AR100" s="63">
        <f t="shared" si="163"/>
        <v>0</v>
      </c>
      <c r="AS100" s="196"/>
      <c r="AT100" s="196"/>
      <c r="AU100" s="63">
        <f t="shared" si="164"/>
        <v>0</v>
      </c>
      <c r="AV100" s="63">
        <f t="shared" si="164"/>
        <v>0</v>
      </c>
      <c r="AW100" s="196"/>
      <c r="AX100" s="65">
        <v>0</v>
      </c>
      <c r="AY100" s="122">
        <f t="shared" si="145"/>
        <v>0</v>
      </c>
      <c r="AZ100" s="53" t="s">
        <v>126</v>
      </c>
      <c r="BA100" s="197" t="s">
        <v>334</v>
      </c>
      <c r="BB100" s="197" t="s">
        <v>333</v>
      </c>
      <c r="BC100" s="53"/>
      <c r="BD100" s="84"/>
      <c r="BE100" s="84"/>
      <c r="BF100" s="84"/>
      <c r="BG100" s="84"/>
      <c r="BH100" s="84"/>
      <c r="BI100" s="84"/>
      <c r="BJ100" s="84"/>
      <c r="BK100" s="84"/>
      <c r="BL100" s="70"/>
      <c r="BM100" s="70"/>
    </row>
    <row r="101" spans="1:65" s="12" customFormat="1" ht="12.95" customHeight="1" x14ac:dyDescent="0.25">
      <c r="A101" s="301" t="s">
        <v>311</v>
      </c>
      <c r="B101" s="301" t="s">
        <v>473</v>
      </c>
      <c r="C101" s="301" t="s">
        <v>562</v>
      </c>
      <c r="D101" s="302">
        <v>24100045</v>
      </c>
      <c r="E101" s="301" t="s">
        <v>608</v>
      </c>
      <c r="F101" s="303"/>
      <c r="G101" s="304" t="s">
        <v>330</v>
      </c>
      <c r="H101" s="304" t="s">
        <v>331</v>
      </c>
      <c r="I101" s="304" t="s">
        <v>332</v>
      </c>
      <c r="J101" s="305" t="s">
        <v>118</v>
      </c>
      <c r="K101" s="305"/>
      <c r="L101" s="305"/>
      <c r="M101" s="303">
        <v>100</v>
      </c>
      <c r="N101" s="305">
        <v>230000000</v>
      </c>
      <c r="O101" s="305" t="s">
        <v>119</v>
      </c>
      <c r="P101" s="305" t="s">
        <v>154</v>
      </c>
      <c r="Q101" s="305" t="s">
        <v>121</v>
      </c>
      <c r="R101" s="303">
        <v>230000000</v>
      </c>
      <c r="S101" s="305" t="s">
        <v>122</v>
      </c>
      <c r="T101" s="305"/>
      <c r="U101" s="305"/>
      <c r="V101" s="305" t="s">
        <v>123</v>
      </c>
      <c r="W101" s="305" t="s">
        <v>124</v>
      </c>
      <c r="X101" s="305">
        <v>0</v>
      </c>
      <c r="Y101" s="305">
        <v>100</v>
      </c>
      <c r="Z101" s="305">
        <v>0</v>
      </c>
      <c r="AA101" s="305"/>
      <c r="AB101" s="301" t="s">
        <v>125</v>
      </c>
      <c r="AC101" s="306"/>
      <c r="AD101" s="306"/>
      <c r="AE101" s="307">
        <v>248432763.84999999</v>
      </c>
      <c r="AF101" s="307">
        <v>278244695.51200002</v>
      </c>
      <c r="AG101" s="308"/>
      <c r="AH101" s="308"/>
      <c r="AI101" s="307">
        <v>258581872.06999999</v>
      </c>
      <c r="AJ101" s="309">
        <v>289611696.7184</v>
      </c>
      <c r="AK101" s="306"/>
      <c r="AL101" s="306"/>
      <c r="AM101" s="307">
        <v>268969627.75</v>
      </c>
      <c r="AN101" s="309">
        <v>301245983.08000004</v>
      </c>
      <c r="AO101" s="310"/>
      <c r="AP101" s="310"/>
      <c r="AQ101" s="307">
        <v>0</v>
      </c>
      <c r="AR101" s="307">
        <v>0</v>
      </c>
      <c r="AS101" s="310"/>
      <c r="AT101" s="310"/>
      <c r="AU101" s="307">
        <v>0</v>
      </c>
      <c r="AV101" s="307">
        <v>0</v>
      </c>
      <c r="AW101" s="310"/>
      <c r="AX101" s="309">
        <v>775984263.66999996</v>
      </c>
      <c r="AY101" s="311">
        <f>AX101*1.12</f>
        <v>869102375.31040001</v>
      </c>
      <c r="AZ101" s="305" t="s">
        <v>126</v>
      </c>
      <c r="BA101" s="312" t="s">
        <v>650</v>
      </c>
      <c r="BB101" s="312" t="s">
        <v>651</v>
      </c>
      <c r="BC101" s="305"/>
      <c r="BD101" s="305"/>
      <c r="BE101" s="305"/>
      <c r="BF101" s="305"/>
      <c r="BG101" s="305"/>
      <c r="BH101" s="305"/>
      <c r="BI101" s="305"/>
      <c r="BJ101" s="305"/>
      <c r="BK101" s="305"/>
      <c r="BL101" s="301"/>
      <c r="BM101" s="301"/>
    </row>
    <row r="102" spans="1:65" ht="12.95" customHeight="1" x14ac:dyDescent="0.25">
      <c r="A102" s="57" t="s">
        <v>311</v>
      </c>
      <c r="B102" s="57" t="s">
        <v>473</v>
      </c>
      <c r="C102" s="57" t="s">
        <v>562</v>
      </c>
      <c r="D102" s="58">
        <v>24100046</v>
      </c>
      <c r="E102" s="57" t="s">
        <v>203</v>
      </c>
      <c r="F102" s="54"/>
      <c r="G102" s="74" t="s">
        <v>330</v>
      </c>
      <c r="H102" s="74" t="s">
        <v>331</v>
      </c>
      <c r="I102" s="74" t="s">
        <v>332</v>
      </c>
      <c r="J102" s="53" t="s">
        <v>118</v>
      </c>
      <c r="K102" s="53"/>
      <c r="L102" s="53"/>
      <c r="M102" s="54">
        <v>100</v>
      </c>
      <c r="N102" s="53">
        <v>230000000</v>
      </c>
      <c r="O102" s="53" t="s">
        <v>119</v>
      </c>
      <c r="P102" s="53" t="s">
        <v>154</v>
      </c>
      <c r="Q102" s="53" t="s">
        <v>121</v>
      </c>
      <c r="R102" s="54">
        <v>230000000</v>
      </c>
      <c r="S102" s="53" t="s">
        <v>320</v>
      </c>
      <c r="T102" s="53"/>
      <c r="U102" s="53"/>
      <c r="V102" s="53" t="s">
        <v>123</v>
      </c>
      <c r="W102" s="53" t="s">
        <v>124</v>
      </c>
      <c r="X102" s="53">
        <v>0</v>
      </c>
      <c r="Y102" s="53">
        <v>100</v>
      </c>
      <c r="Z102" s="53">
        <v>0</v>
      </c>
      <c r="AA102" s="53"/>
      <c r="AB102" s="57" t="s">
        <v>125</v>
      </c>
      <c r="AC102" s="195"/>
      <c r="AD102" s="195"/>
      <c r="AE102" s="63">
        <v>105931200</v>
      </c>
      <c r="AF102" s="63">
        <f t="shared" si="5"/>
        <v>118642944.00000001</v>
      </c>
      <c r="AG102" s="138"/>
      <c r="AH102" s="138"/>
      <c r="AI102" s="63">
        <f t="shared" ref="AI102:AI113" si="166">AE102*1.04</f>
        <v>110168448</v>
      </c>
      <c r="AJ102" s="65">
        <f t="shared" si="8"/>
        <v>123388661.76000001</v>
      </c>
      <c r="AK102" s="195"/>
      <c r="AL102" s="195"/>
      <c r="AM102" s="63">
        <f t="shared" si="165"/>
        <v>114575185.92</v>
      </c>
      <c r="AN102" s="65">
        <f t="shared" si="9"/>
        <v>128324208.23040001</v>
      </c>
      <c r="AO102" s="196"/>
      <c r="AP102" s="196"/>
      <c r="AQ102" s="63">
        <f t="shared" si="163"/>
        <v>0</v>
      </c>
      <c r="AR102" s="63">
        <f t="shared" si="163"/>
        <v>0</v>
      </c>
      <c r="AS102" s="196"/>
      <c r="AT102" s="196"/>
      <c r="AU102" s="63">
        <f t="shared" si="164"/>
        <v>0</v>
      </c>
      <c r="AV102" s="63">
        <f t="shared" si="164"/>
        <v>0</v>
      </c>
      <c r="AW102" s="196"/>
      <c r="AX102" s="65">
        <v>0</v>
      </c>
      <c r="AY102" s="122">
        <f t="shared" si="145"/>
        <v>0</v>
      </c>
      <c r="AZ102" s="53" t="s">
        <v>126</v>
      </c>
      <c r="BA102" s="197" t="s">
        <v>337</v>
      </c>
      <c r="BB102" s="197" t="s">
        <v>336</v>
      </c>
      <c r="BC102" s="53"/>
      <c r="BD102" s="84"/>
      <c r="BE102" s="84"/>
      <c r="BF102" s="84"/>
      <c r="BG102" s="84"/>
      <c r="BH102" s="84"/>
      <c r="BI102" s="84"/>
      <c r="BJ102" s="84"/>
      <c r="BK102" s="84"/>
      <c r="BL102" s="70"/>
      <c r="BM102" s="70"/>
    </row>
    <row r="103" spans="1:65" ht="12.95" customHeight="1" x14ac:dyDescent="0.25">
      <c r="A103" s="57" t="s">
        <v>311</v>
      </c>
      <c r="B103" s="57" t="s">
        <v>473</v>
      </c>
      <c r="C103" s="57" t="s">
        <v>562</v>
      </c>
      <c r="D103" s="58">
        <v>24100047</v>
      </c>
      <c r="E103" s="57" t="s">
        <v>199</v>
      </c>
      <c r="F103" s="54"/>
      <c r="G103" s="74" t="s">
        <v>330</v>
      </c>
      <c r="H103" s="74" t="s">
        <v>331</v>
      </c>
      <c r="I103" s="74" t="s">
        <v>332</v>
      </c>
      <c r="J103" s="53" t="s">
        <v>118</v>
      </c>
      <c r="K103" s="53"/>
      <c r="L103" s="53"/>
      <c r="M103" s="54">
        <v>100</v>
      </c>
      <c r="N103" s="53">
        <v>230000000</v>
      </c>
      <c r="O103" s="53" t="s">
        <v>119</v>
      </c>
      <c r="P103" s="53" t="s">
        <v>154</v>
      </c>
      <c r="Q103" s="53" t="s">
        <v>121</v>
      </c>
      <c r="R103" s="54">
        <v>230000000</v>
      </c>
      <c r="S103" s="53" t="s">
        <v>205</v>
      </c>
      <c r="T103" s="53"/>
      <c r="U103" s="53"/>
      <c r="V103" s="53" t="s">
        <v>123</v>
      </c>
      <c r="W103" s="53" t="s">
        <v>124</v>
      </c>
      <c r="X103" s="53">
        <v>0</v>
      </c>
      <c r="Y103" s="53">
        <v>100</v>
      </c>
      <c r="Z103" s="53">
        <v>0</v>
      </c>
      <c r="AA103" s="53"/>
      <c r="AB103" s="57" t="s">
        <v>125</v>
      </c>
      <c r="AC103" s="195"/>
      <c r="AD103" s="195"/>
      <c r="AE103" s="63">
        <v>52965600</v>
      </c>
      <c r="AF103" s="63">
        <f t="shared" si="5"/>
        <v>59321472.000000007</v>
      </c>
      <c r="AG103" s="138"/>
      <c r="AH103" s="138"/>
      <c r="AI103" s="63">
        <v>55084222</v>
      </c>
      <c r="AJ103" s="65">
        <f t="shared" si="8"/>
        <v>61694328.640000008</v>
      </c>
      <c r="AK103" s="195"/>
      <c r="AL103" s="195"/>
      <c r="AM103" s="63">
        <f t="shared" si="165"/>
        <v>57287590.880000003</v>
      </c>
      <c r="AN103" s="65">
        <f t="shared" si="9"/>
        <v>64162101.785600007</v>
      </c>
      <c r="AO103" s="196"/>
      <c r="AP103" s="196"/>
      <c r="AQ103" s="63">
        <f t="shared" si="163"/>
        <v>0</v>
      </c>
      <c r="AR103" s="63">
        <f t="shared" si="163"/>
        <v>0</v>
      </c>
      <c r="AS103" s="196"/>
      <c r="AT103" s="196"/>
      <c r="AU103" s="63">
        <f t="shared" si="164"/>
        <v>0</v>
      </c>
      <c r="AV103" s="63">
        <f t="shared" si="164"/>
        <v>0</v>
      </c>
      <c r="AW103" s="196"/>
      <c r="AX103" s="65">
        <v>0</v>
      </c>
      <c r="AY103" s="122">
        <f t="shared" si="145"/>
        <v>0</v>
      </c>
      <c r="AZ103" s="53" t="s">
        <v>126</v>
      </c>
      <c r="BA103" s="197" t="s">
        <v>340</v>
      </c>
      <c r="BB103" s="197" t="s">
        <v>339</v>
      </c>
      <c r="BC103" s="53"/>
      <c r="BD103" s="84"/>
      <c r="BE103" s="84"/>
      <c r="BF103" s="84"/>
      <c r="BG103" s="84"/>
      <c r="BH103" s="84"/>
      <c r="BI103" s="84"/>
      <c r="BJ103" s="84"/>
      <c r="BK103" s="84"/>
      <c r="BL103" s="70"/>
      <c r="BM103" s="70"/>
    </row>
    <row r="104" spans="1:65" ht="12.95" customHeight="1" x14ac:dyDescent="0.25">
      <c r="A104" s="57" t="s">
        <v>311</v>
      </c>
      <c r="B104" s="57" t="s">
        <v>473</v>
      </c>
      <c r="C104" s="57" t="s">
        <v>562</v>
      </c>
      <c r="D104" s="58">
        <v>24100048</v>
      </c>
      <c r="E104" s="57" t="s">
        <v>193</v>
      </c>
      <c r="F104" s="54"/>
      <c r="G104" s="74" t="s">
        <v>330</v>
      </c>
      <c r="H104" s="74" t="s">
        <v>331</v>
      </c>
      <c r="I104" s="74" t="s">
        <v>332</v>
      </c>
      <c r="J104" s="53" t="s">
        <v>118</v>
      </c>
      <c r="K104" s="53"/>
      <c r="L104" s="53"/>
      <c r="M104" s="54">
        <v>100</v>
      </c>
      <c r="N104" s="53">
        <v>230000000</v>
      </c>
      <c r="O104" s="53" t="s">
        <v>119</v>
      </c>
      <c r="P104" s="53" t="s">
        <v>154</v>
      </c>
      <c r="Q104" s="53" t="s">
        <v>121</v>
      </c>
      <c r="R104" s="54">
        <v>230000000</v>
      </c>
      <c r="S104" s="53" t="s">
        <v>327</v>
      </c>
      <c r="T104" s="53"/>
      <c r="U104" s="53"/>
      <c r="V104" s="53" t="s">
        <v>123</v>
      </c>
      <c r="W104" s="53" t="s">
        <v>124</v>
      </c>
      <c r="X104" s="53">
        <v>0</v>
      </c>
      <c r="Y104" s="53">
        <v>100</v>
      </c>
      <c r="Z104" s="53">
        <v>0</v>
      </c>
      <c r="AA104" s="53"/>
      <c r="AB104" s="57" t="s">
        <v>125</v>
      </c>
      <c r="AC104" s="195"/>
      <c r="AD104" s="195"/>
      <c r="AE104" s="63">
        <v>24120000</v>
      </c>
      <c r="AF104" s="63">
        <f t="shared" si="5"/>
        <v>27014400.000000004</v>
      </c>
      <c r="AG104" s="138"/>
      <c r="AH104" s="138"/>
      <c r="AI104" s="63">
        <f t="shared" si="166"/>
        <v>25084800</v>
      </c>
      <c r="AJ104" s="65">
        <f t="shared" si="8"/>
        <v>28094976.000000004</v>
      </c>
      <c r="AK104" s="195"/>
      <c r="AL104" s="195"/>
      <c r="AM104" s="63">
        <f t="shared" si="165"/>
        <v>26088192</v>
      </c>
      <c r="AN104" s="65">
        <f t="shared" si="9"/>
        <v>29218775.040000003</v>
      </c>
      <c r="AO104" s="196"/>
      <c r="AP104" s="196"/>
      <c r="AQ104" s="63">
        <f t="shared" si="163"/>
        <v>0</v>
      </c>
      <c r="AR104" s="63">
        <f t="shared" si="163"/>
        <v>0</v>
      </c>
      <c r="AS104" s="196"/>
      <c r="AT104" s="196"/>
      <c r="AU104" s="63">
        <f t="shared" si="164"/>
        <v>0</v>
      </c>
      <c r="AV104" s="63">
        <f t="shared" si="164"/>
        <v>0</v>
      </c>
      <c r="AW104" s="196"/>
      <c r="AX104" s="65">
        <v>0</v>
      </c>
      <c r="AY104" s="122">
        <f t="shared" si="145"/>
        <v>0</v>
      </c>
      <c r="AZ104" s="53" t="s">
        <v>126</v>
      </c>
      <c r="BA104" s="197" t="s">
        <v>343</v>
      </c>
      <c r="BB104" s="197" t="s">
        <v>342</v>
      </c>
      <c r="BC104" s="53"/>
      <c r="BD104" s="84"/>
      <c r="BE104" s="84"/>
      <c r="BF104" s="84"/>
      <c r="BG104" s="84"/>
      <c r="BH104" s="84"/>
      <c r="BI104" s="84"/>
      <c r="BJ104" s="84"/>
      <c r="BK104" s="84"/>
      <c r="BL104" s="70"/>
      <c r="BM104" s="70"/>
    </row>
    <row r="105" spans="1:65" ht="12.95" customHeight="1" x14ac:dyDescent="0.25">
      <c r="A105" s="57" t="s">
        <v>311</v>
      </c>
      <c r="B105" s="57" t="s">
        <v>474</v>
      </c>
      <c r="C105" s="57"/>
      <c r="D105" s="58">
        <v>24100049</v>
      </c>
      <c r="E105" s="57" t="s">
        <v>240</v>
      </c>
      <c r="F105" s="54"/>
      <c r="G105" s="117" t="s">
        <v>345</v>
      </c>
      <c r="H105" s="117" t="s">
        <v>346</v>
      </c>
      <c r="I105" s="117" t="s">
        <v>347</v>
      </c>
      <c r="J105" s="53" t="s">
        <v>118</v>
      </c>
      <c r="K105" s="53"/>
      <c r="L105" s="53"/>
      <c r="M105" s="54">
        <v>100</v>
      </c>
      <c r="N105" s="53">
        <v>230000000</v>
      </c>
      <c r="O105" s="53" t="s">
        <v>119</v>
      </c>
      <c r="P105" s="53" t="s">
        <v>154</v>
      </c>
      <c r="Q105" s="53" t="s">
        <v>121</v>
      </c>
      <c r="R105" s="54">
        <v>230000000</v>
      </c>
      <c r="S105" s="53" t="s">
        <v>316</v>
      </c>
      <c r="T105" s="53"/>
      <c r="U105" s="53"/>
      <c r="V105" s="53" t="s">
        <v>123</v>
      </c>
      <c r="W105" s="53" t="s">
        <v>124</v>
      </c>
      <c r="X105" s="53">
        <v>0</v>
      </c>
      <c r="Y105" s="53">
        <v>100</v>
      </c>
      <c r="Z105" s="53">
        <v>0</v>
      </c>
      <c r="AA105" s="53"/>
      <c r="AB105" s="57" t="s">
        <v>125</v>
      </c>
      <c r="AC105" s="195"/>
      <c r="AD105" s="195"/>
      <c r="AE105" s="63">
        <f>90200000+244400</f>
        <v>90444400</v>
      </c>
      <c r="AF105" s="63">
        <f t="shared" si="5"/>
        <v>101297728.00000001</v>
      </c>
      <c r="AG105" s="138"/>
      <c r="AH105" s="138"/>
      <c r="AI105" s="63">
        <v>94062174</v>
      </c>
      <c r="AJ105" s="65">
        <f t="shared" si="8"/>
        <v>105349634.88000001</v>
      </c>
      <c r="AK105" s="195"/>
      <c r="AL105" s="195"/>
      <c r="AM105" s="63">
        <f t="shared" si="165"/>
        <v>97824660.960000008</v>
      </c>
      <c r="AN105" s="65">
        <f t="shared" si="9"/>
        <v>109563620.27520002</v>
      </c>
      <c r="AO105" s="196"/>
      <c r="AP105" s="196"/>
      <c r="AQ105" s="63">
        <f t="shared" si="163"/>
        <v>0</v>
      </c>
      <c r="AR105" s="63">
        <f t="shared" si="163"/>
        <v>0</v>
      </c>
      <c r="AS105" s="196"/>
      <c r="AT105" s="196"/>
      <c r="AU105" s="63">
        <f t="shared" si="164"/>
        <v>0</v>
      </c>
      <c r="AV105" s="63">
        <f t="shared" si="164"/>
        <v>0</v>
      </c>
      <c r="AW105" s="196"/>
      <c r="AX105" s="65">
        <f t="shared" si="162"/>
        <v>282331234.96000004</v>
      </c>
      <c r="AY105" s="122">
        <f t="shared" si="145"/>
        <v>316210983.15520006</v>
      </c>
      <c r="AZ105" s="53" t="s">
        <v>126</v>
      </c>
      <c r="BA105" s="53" t="s">
        <v>349</v>
      </c>
      <c r="BB105" s="197" t="s">
        <v>348</v>
      </c>
      <c r="BC105" s="53"/>
      <c r="BD105" s="84"/>
      <c r="BE105" s="84"/>
      <c r="BF105" s="84"/>
      <c r="BG105" s="84"/>
      <c r="BH105" s="84"/>
      <c r="BI105" s="84"/>
      <c r="BJ105" s="84"/>
      <c r="BK105" s="84"/>
      <c r="BL105" s="94"/>
      <c r="BM105" s="94"/>
    </row>
    <row r="106" spans="1:65" ht="12.95" customHeight="1" x14ac:dyDescent="0.25">
      <c r="A106" s="57" t="s">
        <v>311</v>
      </c>
      <c r="B106" s="57" t="s">
        <v>474</v>
      </c>
      <c r="C106" s="57"/>
      <c r="D106" s="58">
        <v>24100050</v>
      </c>
      <c r="E106" s="57" t="s">
        <v>234</v>
      </c>
      <c r="F106" s="54"/>
      <c r="G106" s="117" t="s">
        <v>345</v>
      </c>
      <c r="H106" s="117" t="s">
        <v>346</v>
      </c>
      <c r="I106" s="117" t="s">
        <v>347</v>
      </c>
      <c r="J106" s="53" t="s">
        <v>118</v>
      </c>
      <c r="K106" s="53"/>
      <c r="L106" s="53"/>
      <c r="M106" s="54">
        <v>100</v>
      </c>
      <c r="N106" s="53">
        <v>230000000</v>
      </c>
      <c r="O106" s="53" t="s">
        <v>119</v>
      </c>
      <c r="P106" s="53" t="s">
        <v>154</v>
      </c>
      <c r="Q106" s="53" t="s">
        <v>121</v>
      </c>
      <c r="R106" s="54">
        <v>230000000</v>
      </c>
      <c r="S106" s="53" t="s">
        <v>205</v>
      </c>
      <c r="T106" s="53"/>
      <c r="U106" s="53"/>
      <c r="V106" s="53" t="s">
        <v>123</v>
      </c>
      <c r="W106" s="53" t="s">
        <v>124</v>
      </c>
      <c r="X106" s="53">
        <v>0</v>
      </c>
      <c r="Y106" s="53">
        <v>100</v>
      </c>
      <c r="Z106" s="53">
        <v>0</v>
      </c>
      <c r="AA106" s="53"/>
      <c r="AB106" s="57" t="s">
        <v>125</v>
      </c>
      <c r="AC106" s="195"/>
      <c r="AD106" s="195"/>
      <c r="AE106" s="63">
        <f>111290400+1230000</f>
        <v>112520400</v>
      </c>
      <c r="AF106" s="63">
        <f t="shared" si="5"/>
        <v>126022848.00000001</v>
      </c>
      <c r="AG106" s="138"/>
      <c r="AH106" s="138"/>
      <c r="AI106" s="63">
        <v>117021214</v>
      </c>
      <c r="AJ106" s="65">
        <f t="shared" si="8"/>
        <v>131063759.68000001</v>
      </c>
      <c r="AK106" s="195"/>
      <c r="AL106" s="195"/>
      <c r="AM106" s="63">
        <f t="shared" si="165"/>
        <v>121702062.56</v>
      </c>
      <c r="AN106" s="65">
        <f t="shared" si="9"/>
        <v>136306310.06720001</v>
      </c>
      <c r="AO106" s="196"/>
      <c r="AP106" s="196"/>
      <c r="AQ106" s="63">
        <f t="shared" si="163"/>
        <v>0</v>
      </c>
      <c r="AR106" s="63">
        <f t="shared" si="163"/>
        <v>0</v>
      </c>
      <c r="AS106" s="196"/>
      <c r="AT106" s="196"/>
      <c r="AU106" s="63">
        <f t="shared" si="164"/>
        <v>0</v>
      </c>
      <c r="AV106" s="63">
        <f t="shared" si="164"/>
        <v>0</v>
      </c>
      <c r="AW106" s="196"/>
      <c r="AX106" s="65">
        <f t="shared" si="162"/>
        <v>351243676.56</v>
      </c>
      <c r="AY106" s="122">
        <f t="shared" si="145"/>
        <v>393392917.74720001</v>
      </c>
      <c r="AZ106" s="53" t="s">
        <v>126</v>
      </c>
      <c r="BA106" s="53" t="s">
        <v>352</v>
      </c>
      <c r="BB106" s="197" t="s">
        <v>351</v>
      </c>
      <c r="BC106" s="53"/>
      <c r="BD106" s="84"/>
      <c r="BE106" s="84"/>
      <c r="BF106" s="84"/>
      <c r="BG106" s="84"/>
      <c r="BH106" s="84"/>
      <c r="BI106" s="84"/>
      <c r="BJ106" s="84"/>
      <c r="BK106" s="84"/>
      <c r="BL106" s="94"/>
      <c r="BM106" s="94"/>
    </row>
    <row r="107" spans="1:65" ht="12.95" customHeight="1" x14ac:dyDescent="0.25">
      <c r="A107" s="57" t="s">
        <v>311</v>
      </c>
      <c r="B107" s="57" t="s">
        <v>474</v>
      </c>
      <c r="C107" s="57"/>
      <c r="D107" s="58">
        <v>24100051</v>
      </c>
      <c r="E107" s="57" t="s">
        <v>230</v>
      </c>
      <c r="F107" s="54"/>
      <c r="G107" s="117" t="s">
        <v>345</v>
      </c>
      <c r="H107" s="117" t="s">
        <v>346</v>
      </c>
      <c r="I107" s="117" t="s">
        <v>347</v>
      </c>
      <c r="J107" s="53" t="s">
        <v>118</v>
      </c>
      <c r="K107" s="53"/>
      <c r="L107" s="53"/>
      <c r="M107" s="54">
        <v>100</v>
      </c>
      <c r="N107" s="53">
        <v>230000000</v>
      </c>
      <c r="O107" s="53" t="s">
        <v>119</v>
      </c>
      <c r="P107" s="53" t="s">
        <v>154</v>
      </c>
      <c r="Q107" s="53" t="s">
        <v>121</v>
      </c>
      <c r="R107" s="54">
        <v>230000000</v>
      </c>
      <c r="S107" s="53" t="s">
        <v>327</v>
      </c>
      <c r="T107" s="53"/>
      <c r="U107" s="53"/>
      <c r="V107" s="53" t="s">
        <v>123</v>
      </c>
      <c r="W107" s="53" t="s">
        <v>124</v>
      </c>
      <c r="X107" s="53">
        <v>0</v>
      </c>
      <c r="Y107" s="53">
        <v>100</v>
      </c>
      <c r="Z107" s="53">
        <v>0</v>
      </c>
      <c r="AA107" s="53"/>
      <c r="AB107" s="57" t="s">
        <v>125</v>
      </c>
      <c r="AC107" s="195"/>
      <c r="AD107" s="195"/>
      <c r="AE107" s="63">
        <v>65700000</v>
      </c>
      <c r="AF107" s="63">
        <f t="shared" si="5"/>
        <v>73584000</v>
      </c>
      <c r="AG107" s="138"/>
      <c r="AH107" s="138"/>
      <c r="AI107" s="63">
        <v>68328000</v>
      </c>
      <c r="AJ107" s="65">
        <f t="shared" si="8"/>
        <v>76527360</v>
      </c>
      <c r="AK107" s="195"/>
      <c r="AL107" s="195"/>
      <c r="AM107" s="63">
        <f t="shared" si="165"/>
        <v>71061120</v>
      </c>
      <c r="AN107" s="65">
        <f t="shared" si="9"/>
        <v>79588454.400000006</v>
      </c>
      <c r="AO107" s="196"/>
      <c r="AP107" s="196"/>
      <c r="AQ107" s="63">
        <f t="shared" si="163"/>
        <v>0</v>
      </c>
      <c r="AR107" s="63">
        <f t="shared" si="163"/>
        <v>0</v>
      </c>
      <c r="AS107" s="196"/>
      <c r="AT107" s="196"/>
      <c r="AU107" s="63">
        <f t="shared" si="164"/>
        <v>0</v>
      </c>
      <c r="AV107" s="63">
        <f t="shared" si="164"/>
        <v>0</v>
      </c>
      <c r="AW107" s="196"/>
      <c r="AX107" s="65">
        <f t="shared" si="162"/>
        <v>205089120</v>
      </c>
      <c r="AY107" s="122">
        <f t="shared" si="145"/>
        <v>229699814.40000004</v>
      </c>
      <c r="AZ107" s="53" t="s">
        <v>126</v>
      </c>
      <c r="BA107" s="53" t="s">
        <v>355</v>
      </c>
      <c r="BB107" s="53" t="s">
        <v>354</v>
      </c>
      <c r="BC107" s="53"/>
      <c r="BD107" s="84"/>
      <c r="BE107" s="84"/>
      <c r="BF107" s="84"/>
      <c r="BG107" s="84"/>
      <c r="BH107" s="84"/>
      <c r="BI107" s="84"/>
      <c r="BJ107" s="84"/>
      <c r="BK107" s="84"/>
      <c r="BL107" s="94"/>
      <c r="BM107" s="94"/>
    </row>
    <row r="108" spans="1:65" ht="12.95" customHeight="1" x14ac:dyDescent="0.25">
      <c r="A108" s="57" t="s">
        <v>311</v>
      </c>
      <c r="B108" s="57" t="s">
        <v>474</v>
      </c>
      <c r="C108" s="57"/>
      <c r="D108" s="58">
        <v>24100052</v>
      </c>
      <c r="E108" s="57" t="s">
        <v>227</v>
      </c>
      <c r="F108" s="54"/>
      <c r="G108" s="117" t="s">
        <v>345</v>
      </c>
      <c r="H108" s="117" t="s">
        <v>346</v>
      </c>
      <c r="I108" s="117" t="s">
        <v>347</v>
      </c>
      <c r="J108" s="53" t="s">
        <v>118</v>
      </c>
      <c r="K108" s="53"/>
      <c r="L108" s="53"/>
      <c r="M108" s="54">
        <v>100</v>
      </c>
      <c r="N108" s="53">
        <v>230000000</v>
      </c>
      <c r="O108" s="53" t="s">
        <v>119</v>
      </c>
      <c r="P108" s="53" t="s">
        <v>154</v>
      </c>
      <c r="Q108" s="53" t="s">
        <v>121</v>
      </c>
      <c r="R108" s="54">
        <v>230000000</v>
      </c>
      <c r="S108" s="53" t="s">
        <v>155</v>
      </c>
      <c r="T108" s="53"/>
      <c r="U108" s="53"/>
      <c r="V108" s="53" t="s">
        <v>123</v>
      </c>
      <c r="W108" s="53" t="s">
        <v>124</v>
      </c>
      <c r="X108" s="53">
        <v>0</v>
      </c>
      <c r="Y108" s="53">
        <v>100</v>
      </c>
      <c r="Z108" s="53">
        <v>0</v>
      </c>
      <c r="AA108" s="53"/>
      <c r="AB108" s="57" t="s">
        <v>125</v>
      </c>
      <c r="AC108" s="195"/>
      <c r="AD108" s="195"/>
      <c r="AE108" s="63">
        <f>2851800-244400</f>
        <v>2607400</v>
      </c>
      <c r="AF108" s="63">
        <f t="shared" si="5"/>
        <v>2920288.0000000005</v>
      </c>
      <c r="AG108" s="138"/>
      <c r="AH108" s="138"/>
      <c r="AI108" s="63">
        <v>2711694</v>
      </c>
      <c r="AJ108" s="65">
        <f t="shared" si="8"/>
        <v>3037097.2800000003</v>
      </c>
      <c r="AK108" s="195"/>
      <c r="AL108" s="195"/>
      <c r="AM108" s="63">
        <f t="shared" si="165"/>
        <v>2820161.7600000002</v>
      </c>
      <c r="AN108" s="65">
        <f t="shared" si="9"/>
        <v>3158581.1712000007</v>
      </c>
      <c r="AO108" s="196"/>
      <c r="AP108" s="196"/>
      <c r="AQ108" s="63">
        <f t="shared" si="163"/>
        <v>0</v>
      </c>
      <c r="AR108" s="63">
        <f t="shared" si="163"/>
        <v>0</v>
      </c>
      <c r="AS108" s="196"/>
      <c r="AT108" s="196"/>
      <c r="AU108" s="63">
        <f t="shared" si="164"/>
        <v>0</v>
      </c>
      <c r="AV108" s="63">
        <f t="shared" si="164"/>
        <v>0</v>
      </c>
      <c r="AW108" s="196"/>
      <c r="AX108" s="65">
        <f t="shared" si="162"/>
        <v>8139255.7599999998</v>
      </c>
      <c r="AY108" s="122">
        <f t="shared" si="145"/>
        <v>9115966.4512000009</v>
      </c>
      <c r="AZ108" s="53" t="s">
        <v>126</v>
      </c>
      <c r="BA108" s="53" t="s">
        <v>358</v>
      </c>
      <c r="BB108" s="53" t="s">
        <v>357</v>
      </c>
      <c r="BC108" s="53"/>
      <c r="BD108" s="84"/>
      <c r="BE108" s="84"/>
      <c r="BF108" s="84"/>
      <c r="BG108" s="84"/>
      <c r="BH108" s="84"/>
      <c r="BI108" s="84"/>
      <c r="BJ108" s="84"/>
      <c r="BK108" s="84"/>
      <c r="BL108" s="94"/>
      <c r="BM108" s="94"/>
    </row>
    <row r="109" spans="1:65" ht="12.95" customHeight="1" x14ac:dyDescent="0.25">
      <c r="A109" s="57" t="s">
        <v>311</v>
      </c>
      <c r="B109" s="57" t="s">
        <v>475</v>
      </c>
      <c r="C109" s="57"/>
      <c r="D109" s="58">
        <v>24100053</v>
      </c>
      <c r="E109" s="57" t="s">
        <v>256</v>
      </c>
      <c r="F109" s="54"/>
      <c r="G109" s="117" t="s">
        <v>360</v>
      </c>
      <c r="H109" s="117" t="s">
        <v>361</v>
      </c>
      <c r="I109" s="117" t="s">
        <v>361</v>
      </c>
      <c r="J109" s="53" t="s">
        <v>118</v>
      </c>
      <c r="K109" s="53"/>
      <c r="L109" s="53"/>
      <c r="M109" s="54">
        <v>100</v>
      </c>
      <c r="N109" s="53">
        <v>230000000</v>
      </c>
      <c r="O109" s="53" t="s">
        <v>119</v>
      </c>
      <c r="P109" s="53" t="s">
        <v>154</v>
      </c>
      <c r="Q109" s="53" t="s">
        <v>121</v>
      </c>
      <c r="R109" s="54">
        <v>230000000</v>
      </c>
      <c r="S109" s="53" t="s">
        <v>316</v>
      </c>
      <c r="T109" s="53"/>
      <c r="U109" s="53"/>
      <c r="V109" s="53" t="s">
        <v>123</v>
      </c>
      <c r="W109" s="53" t="s">
        <v>124</v>
      </c>
      <c r="X109" s="53">
        <v>0</v>
      </c>
      <c r="Y109" s="53">
        <v>100</v>
      </c>
      <c r="Z109" s="53">
        <v>0</v>
      </c>
      <c r="AA109" s="53"/>
      <c r="AB109" s="57" t="s">
        <v>125</v>
      </c>
      <c r="AC109" s="195"/>
      <c r="AD109" s="195"/>
      <c r="AE109" s="63">
        <f>20535000+1985050</f>
        <v>22520050</v>
      </c>
      <c r="AF109" s="63">
        <f t="shared" si="5"/>
        <v>25222456.000000004</v>
      </c>
      <c r="AG109" s="138"/>
      <c r="AH109" s="138"/>
      <c r="AI109" s="63">
        <f t="shared" si="166"/>
        <v>23420852</v>
      </c>
      <c r="AJ109" s="65">
        <f t="shared" si="8"/>
        <v>26231354.240000002</v>
      </c>
      <c r="AK109" s="195"/>
      <c r="AL109" s="195"/>
      <c r="AM109" s="63">
        <f t="shared" si="165"/>
        <v>24357686.080000002</v>
      </c>
      <c r="AN109" s="65">
        <f t="shared" si="9"/>
        <v>27280608.409600005</v>
      </c>
      <c r="AO109" s="196"/>
      <c r="AP109" s="196"/>
      <c r="AQ109" s="63">
        <f t="shared" si="163"/>
        <v>0</v>
      </c>
      <c r="AR109" s="63">
        <f t="shared" si="163"/>
        <v>0</v>
      </c>
      <c r="AS109" s="196"/>
      <c r="AT109" s="196"/>
      <c r="AU109" s="63">
        <f t="shared" si="164"/>
        <v>0</v>
      </c>
      <c r="AV109" s="63">
        <f t="shared" si="164"/>
        <v>0</v>
      </c>
      <c r="AW109" s="196"/>
      <c r="AX109" s="65">
        <f t="shared" si="162"/>
        <v>70298588.079999998</v>
      </c>
      <c r="AY109" s="122">
        <f t="shared" si="145"/>
        <v>78734418.649599999</v>
      </c>
      <c r="AZ109" s="53" t="s">
        <v>126</v>
      </c>
      <c r="BA109" s="53" t="s">
        <v>363</v>
      </c>
      <c r="BB109" s="53" t="s">
        <v>362</v>
      </c>
      <c r="BC109" s="53"/>
      <c r="BD109" s="84"/>
      <c r="BE109" s="84"/>
      <c r="BF109" s="84"/>
      <c r="BG109" s="84"/>
      <c r="BH109" s="84"/>
      <c r="BI109" s="84"/>
      <c r="BJ109" s="84"/>
      <c r="BK109" s="84"/>
      <c r="BL109" s="94"/>
      <c r="BM109" s="94"/>
    </row>
    <row r="110" spans="1:65" ht="12.95" customHeight="1" x14ac:dyDescent="0.25">
      <c r="A110" s="57" t="s">
        <v>311</v>
      </c>
      <c r="B110" s="57" t="s">
        <v>475</v>
      </c>
      <c r="C110" s="57"/>
      <c r="D110" s="58">
        <v>24100054</v>
      </c>
      <c r="E110" s="57" t="s">
        <v>251</v>
      </c>
      <c r="F110" s="54"/>
      <c r="G110" s="117" t="s">
        <v>360</v>
      </c>
      <c r="H110" s="117" t="s">
        <v>361</v>
      </c>
      <c r="I110" s="117" t="s">
        <v>361</v>
      </c>
      <c r="J110" s="53" t="s">
        <v>118</v>
      </c>
      <c r="K110" s="53"/>
      <c r="L110" s="53"/>
      <c r="M110" s="54">
        <v>100</v>
      </c>
      <c r="N110" s="53">
        <v>230000000</v>
      </c>
      <c r="O110" s="53" t="s">
        <v>119</v>
      </c>
      <c r="P110" s="53" t="s">
        <v>154</v>
      </c>
      <c r="Q110" s="53" t="s">
        <v>121</v>
      </c>
      <c r="R110" s="54">
        <v>230000000</v>
      </c>
      <c r="S110" s="53" t="s">
        <v>320</v>
      </c>
      <c r="T110" s="53"/>
      <c r="U110" s="53"/>
      <c r="V110" s="53" t="s">
        <v>123</v>
      </c>
      <c r="W110" s="53" t="s">
        <v>124</v>
      </c>
      <c r="X110" s="53">
        <v>0</v>
      </c>
      <c r="Y110" s="53">
        <v>100</v>
      </c>
      <c r="Z110" s="53">
        <v>0</v>
      </c>
      <c r="AA110" s="53"/>
      <c r="AB110" s="57" t="s">
        <v>125</v>
      </c>
      <c r="AC110" s="195"/>
      <c r="AD110" s="195"/>
      <c r="AE110" s="63">
        <f>43804800+2160000</f>
        <v>45964800</v>
      </c>
      <c r="AF110" s="63">
        <f t="shared" si="5"/>
        <v>51480576.000000007</v>
      </c>
      <c r="AG110" s="138"/>
      <c r="AH110" s="138"/>
      <c r="AI110" s="63">
        <f t="shared" si="166"/>
        <v>47803392</v>
      </c>
      <c r="AJ110" s="65">
        <f t="shared" si="8"/>
        <v>53539799.040000007</v>
      </c>
      <c r="AK110" s="195"/>
      <c r="AL110" s="195"/>
      <c r="AM110" s="63">
        <f t="shared" si="165"/>
        <v>49715527.68</v>
      </c>
      <c r="AN110" s="65">
        <f t="shared" si="9"/>
        <v>55681391.001600005</v>
      </c>
      <c r="AO110" s="196"/>
      <c r="AP110" s="196"/>
      <c r="AQ110" s="63">
        <f t="shared" si="163"/>
        <v>0</v>
      </c>
      <c r="AR110" s="63">
        <f t="shared" si="163"/>
        <v>0</v>
      </c>
      <c r="AS110" s="196"/>
      <c r="AT110" s="196"/>
      <c r="AU110" s="63">
        <f t="shared" si="164"/>
        <v>0</v>
      </c>
      <c r="AV110" s="63">
        <f t="shared" si="164"/>
        <v>0</v>
      </c>
      <c r="AW110" s="196"/>
      <c r="AX110" s="65">
        <f t="shared" si="162"/>
        <v>143483719.68000001</v>
      </c>
      <c r="AY110" s="122">
        <f t="shared" si="145"/>
        <v>160701766.04160002</v>
      </c>
      <c r="AZ110" s="53" t="s">
        <v>126</v>
      </c>
      <c r="BA110" s="53" t="s">
        <v>366</v>
      </c>
      <c r="BB110" s="53" t="s">
        <v>365</v>
      </c>
      <c r="BC110" s="53"/>
      <c r="BD110" s="84"/>
      <c r="BE110" s="84"/>
      <c r="BF110" s="84"/>
      <c r="BG110" s="84"/>
      <c r="BH110" s="84"/>
      <c r="BI110" s="84"/>
      <c r="BJ110" s="84"/>
      <c r="BK110" s="84"/>
      <c r="BL110" s="94"/>
      <c r="BM110" s="94"/>
    </row>
    <row r="111" spans="1:65" ht="12.95" customHeight="1" x14ac:dyDescent="0.25">
      <c r="A111" s="57" t="s">
        <v>311</v>
      </c>
      <c r="B111" s="57" t="s">
        <v>475</v>
      </c>
      <c r="C111" s="57"/>
      <c r="D111" s="58">
        <v>24100055</v>
      </c>
      <c r="E111" s="57" t="s">
        <v>248</v>
      </c>
      <c r="F111" s="54"/>
      <c r="G111" s="117" t="s">
        <v>360</v>
      </c>
      <c r="H111" s="117" t="s">
        <v>361</v>
      </c>
      <c r="I111" s="117" t="s">
        <v>361</v>
      </c>
      <c r="J111" s="53" t="s">
        <v>118</v>
      </c>
      <c r="K111" s="53"/>
      <c r="L111" s="53"/>
      <c r="M111" s="54">
        <v>100</v>
      </c>
      <c r="N111" s="53">
        <v>230000000</v>
      </c>
      <c r="O111" s="53" t="s">
        <v>119</v>
      </c>
      <c r="P111" s="53" t="s">
        <v>154</v>
      </c>
      <c r="Q111" s="53" t="s">
        <v>121</v>
      </c>
      <c r="R111" s="54">
        <v>230000000</v>
      </c>
      <c r="S111" s="53" t="s">
        <v>205</v>
      </c>
      <c r="T111" s="53"/>
      <c r="U111" s="53"/>
      <c r="V111" s="53" t="s">
        <v>123</v>
      </c>
      <c r="W111" s="53" t="s">
        <v>124</v>
      </c>
      <c r="X111" s="53">
        <v>0</v>
      </c>
      <c r="Y111" s="53">
        <v>100</v>
      </c>
      <c r="Z111" s="53">
        <v>0</v>
      </c>
      <c r="AA111" s="53"/>
      <c r="AB111" s="57" t="s">
        <v>125</v>
      </c>
      <c r="AC111" s="195"/>
      <c r="AD111" s="195"/>
      <c r="AE111" s="63">
        <f>19440000+972000</f>
        <v>20412000</v>
      </c>
      <c r="AF111" s="63">
        <f t="shared" si="5"/>
        <v>22861440.000000004</v>
      </c>
      <c r="AG111" s="138"/>
      <c r="AH111" s="138"/>
      <c r="AI111" s="63">
        <f t="shared" si="166"/>
        <v>21228480</v>
      </c>
      <c r="AJ111" s="65">
        <f t="shared" si="8"/>
        <v>23775897.600000001</v>
      </c>
      <c r="AK111" s="195"/>
      <c r="AL111" s="195"/>
      <c r="AM111" s="63">
        <f t="shared" si="165"/>
        <v>22077619.199999999</v>
      </c>
      <c r="AN111" s="65">
        <f t="shared" si="9"/>
        <v>24726933.504000001</v>
      </c>
      <c r="AO111" s="196"/>
      <c r="AP111" s="196"/>
      <c r="AQ111" s="63">
        <f t="shared" si="163"/>
        <v>0</v>
      </c>
      <c r="AR111" s="63">
        <f t="shared" si="163"/>
        <v>0</v>
      </c>
      <c r="AS111" s="196"/>
      <c r="AT111" s="196"/>
      <c r="AU111" s="63">
        <f t="shared" si="164"/>
        <v>0</v>
      </c>
      <c r="AV111" s="63">
        <f t="shared" si="164"/>
        <v>0</v>
      </c>
      <c r="AW111" s="196"/>
      <c r="AX111" s="65">
        <f t="shared" si="162"/>
        <v>63718099.200000003</v>
      </c>
      <c r="AY111" s="122">
        <f t="shared" si="145"/>
        <v>71364271.104000017</v>
      </c>
      <c r="AZ111" s="53" t="s">
        <v>126</v>
      </c>
      <c r="BA111" s="53" t="s">
        <v>369</v>
      </c>
      <c r="BB111" s="53" t="s">
        <v>368</v>
      </c>
      <c r="BC111" s="53"/>
      <c r="BD111" s="84"/>
      <c r="BE111" s="84"/>
      <c r="BF111" s="84"/>
      <c r="BG111" s="84"/>
      <c r="BH111" s="84"/>
      <c r="BI111" s="84"/>
      <c r="BJ111" s="84"/>
      <c r="BK111" s="84"/>
      <c r="BL111" s="94"/>
      <c r="BM111" s="94"/>
    </row>
    <row r="112" spans="1:65" ht="12.95" customHeight="1" x14ac:dyDescent="0.25">
      <c r="A112" s="57" t="s">
        <v>311</v>
      </c>
      <c r="B112" s="57" t="s">
        <v>475</v>
      </c>
      <c r="C112" s="57"/>
      <c r="D112" s="58">
        <v>24100056</v>
      </c>
      <c r="E112" s="57" t="s">
        <v>245</v>
      </c>
      <c r="F112" s="54"/>
      <c r="G112" s="117" t="s">
        <v>360</v>
      </c>
      <c r="H112" s="117" t="s">
        <v>361</v>
      </c>
      <c r="I112" s="117" t="s">
        <v>361</v>
      </c>
      <c r="J112" s="53" t="s">
        <v>118</v>
      </c>
      <c r="K112" s="53"/>
      <c r="L112" s="53"/>
      <c r="M112" s="54">
        <v>100</v>
      </c>
      <c r="N112" s="53">
        <v>230000000</v>
      </c>
      <c r="O112" s="53" t="s">
        <v>119</v>
      </c>
      <c r="P112" s="53" t="s">
        <v>154</v>
      </c>
      <c r="Q112" s="53" t="s">
        <v>121</v>
      </c>
      <c r="R112" s="54">
        <v>230000000</v>
      </c>
      <c r="S112" s="53" t="s">
        <v>327</v>
      </c>
      <c r="T112" s="53"/>
      <c r="U112" s="53"/>
      <c r="V112" s="53" t="s">
        <v>123</v>
      </c>
      <c r="W112" s="53" t="s">
        <v>124</v>
      </c>
      <c r="X112" s="53">
        <v>0</v>
      </c>
      <c r="Y112" s="53">
        <v>100</v>
      </c>
      <c r="Z112" s="53">
        <v>0</v>
      </c>
      <c r="AA112" s="53"/>
      <c r="AB112" s="57" t="s">
        <v>125</v>
      </c>
      <c r="AC112" s="195"/>
      <c r="AD112" s="195"/>
      <c r="AE112" s="63">
        <f>21000000+1050000</f>
        <v>22050000</v>
      </c>
      <c r="AF112" s="63">
        <f t="shared" si="5"/>
        <v>24696000.000000004</v>
      </c>
      <c r="AG112" s="138"/>
      <c r="AH112" s="138"/>
      <c r="AI112" s="63">
        <f t="shared" si="166"/>
        <v>22932000</v>
      </c>
      <c r="AJ112" s="65">
        <f t="shared" si="8"/>
        <v>25683840.000000004</v>
      </c>
      <c r="AK112" s="195"/>
      <c r="AL112" s="195"/>
      <c r="AM112" s="63">
        <f t="shared" si="165"/>
        <v>23849280</v>
      </c>
      <c r="AN112" s="65">
        <f t="shared" si="9"/>
        <v>26711193.600000001</v>
      </c>
      <c r="AO112" s="196"/>
      <c r="AP112" s="196"/>
      <c r="AQ112" s="63">
        <f t="shared" si="163"/>
        <v>0</v>
      </c>
      <c r="AR112" s="63">
        <f t="shared" si="163"/>
        <v>0</v>
      </c>
      <c r="AS112" s="196"/>
      <c r="AT112" s="196"/>
      <c r="AU112" s="63">
        <f t="shared" si="164"/>
        <v>0</v>
      </c>
      <c r="AV112" s="63">
        <f t="shared" si="164"/>
        <v>0</v>
      </c>
      <c r="AW112" s="196"/>
      <c r="AX112" s="65">
        <f t="shared" si="162"/>
        <v>68831280</v>
      </c>
      <c r="AY112" s="122">
        <f t="shared" si="145"/>
        <v>77091033.600000009</v>
      </c>
      <c r="AZ112" s="53" t="s">
        <v>126</v>
      </c>
      <c r="BA112" s="53" t="s">
        <v>372</v>
      </c>
      <c r="BB112" s="53" t="s">
        <v>371</v>
      </c>
      <c r="BC112" s="53"/>
      <c r="BD112" s="84"/>
      <c r="BE112" s="84"/>
      <c r="BF112" s="84"/>
      <c r="BG112" s="84"/>
      <c r="BH112" s="84"/>
      <c r="BI112" s="84"/>
      <c r="BJ112" s="84"/>
      <c r="BK112" s="84"/>
      <c r="BL112" s="94"/>
      <c r="BM112" s="94"/>
    </row>
    <row r="113" spans="1:65" ht="12.95" customHeight="1" x14ac:dyDescent="0.25">
      <c r="A113" s="57" t="s">
        <v>311</v>
      </c>
      <c r="B113" s="57" t="s">
        <v>475</v>
      </c>
      <c r="C113" s="57"/>
      <c r="D113" s="58">
        <v>24100057</v>
      </c>
      <c r="E113" s="57" t="s">
        <v>243</v>
      </c>
      <c r="F113" s="54"/>
      <c r="G113" s="117" t="s">
        <v>360</v>
      </c>
      <c r="H113" s="117" t="s">
        <v>361</v>
      </c>
      <c r="I113" s="117" t="s">
        <v>361</v>
      </c>
      <c r="J113" s="53" t="s">
        <v>118</v>
      </c>
      <c r="K113" s="53"/>
      <c r="L113" s="53"/>
      <c r="M113" s="54">
        <v>100</v>
      </c>
      <c r="N113" s="53">
        <v>230000000</v>
      </c>
      <c r="O113" s="53" t="s">
        <v>119</v>
      </c>
      <c r="P113" s="53" t="s">
        <v>154</v>
      </c>
      <c r="Q113" s="53" t="s">
        <v>121</v>
      </c>
      <c r="R113" s="54">
        <v>230000000</v>
      </c>
      <c r="S113" s="53" t="s">
        <v>155</v>
      </c>
      <c r="T113" s="53"/>
      <c r="U113" s="53"/>
      <c r="V113" s="53" t="s">
        <v>123</v>
      </c>
      <c r="W113" s="53" t="s">
        <v>124</v>
      </c>
      <c r="X113" s="53">
        <v>0</v>
      </c>
      <c r="Y113" s="53">
        <v>100</v>
      </c>
      <c r="Z113" s="53">
        <v>0</v>
      </c>
      <c r="AA113" s="53"/>
      <c r="AB113" s="57" t="s">
        <v>125</v>
      </c>
      <c r="AC113" s="195"/>
      <c r="AD113" s="195"/>
      <c r="AE113" s="63">
        <f>1980000+990000+1630209.88</f>
        <v>4600209.88</v>
      </c>
      <c r="AF113" s="63">
        <f t="shared" si="5"/>
        <v>5152235.0656000003</v>
      </c>
      <c r="AG113" s="138"/>
      <c r="AH113" s="138"/>
      <c r="AI113" s="63">
        <f t="shared" si="166"/>
        <v>4784218.2752</v>
      </c>
      <c r="AJ113" s="65">
        <f t="shared" si="8"/>
        <v>5358324.4682240002</v>
      </c>
      <c r="AK113" s="195"/>
      <c r="AL113" s="195"/>
      <c r="AM113" s="63">
        <f t="shared" si="165"/>
        <v>4975587.0062079998</v>
      </c>
      <c r="AN113" s="65">
        <f t="shared" si="9"/>
        <v>5572657.4469529605</v>
      </c>
      <c r="AO113" s="196"/>
      <c r="AP113" s="196"/>
      <c r="AQ113" s="63">
        <f t="shared" si="163"/>
        <v>0</v>
      </c>
      <c r="AR113" s="63">
        <f t="shared" si="163"/>
        <v>0</v>
      </c>
      <c r="AS113" s="196"/>
      <c r="AT113" s="196"/>
      <c r="AU113" s="63">
        <f t="shared" si="164"/>
        <v>0</v>
      </c>
      <c r="AV113" s="63">
        <f t="shared" si="164"/>
        <v>0</v>
      </c>
      <c r="AW113" s="196"/>
      <c r="AX113" s="65">
        <f t="shared" si="162"/>
        <v>14360015.161408</v>
      </c>
      <c r="AY113" s="122">
        <f t="shared" si="145"/>
        <v>16083216.980776962</v>
      </c>
      <c r="AZ113" s="53" t="s">
        <v>126</v>
      </c>
      <c r="BA113" s="53" t="s">
        <v>375</v>
      </c>
      <c r="BB113" s="53" t="s">
        <v>374</v>
      </c>
      <c r="BC113" s="53"/>
      <c r="BD113" s="84"/>
      <c r="BE113" s="84"/>
      <c r="BF113" s="84"/>
      <c r="BG113" s="84"/>
      <c r="BH113" s="84"/>
      <c r="BI113" s="84"/>
      <c r="BJ113" s="84"/>
      <c r="BK113" s="84"/>
      <c r="BL113" s="94"/>
      <c r="BM113" s="94"/>
    </row>
    <row r="114" spans="1:65" ht="12.95" customHeight="1" x14ac:dyDescent="0.25">
      <c r="A114" s="57" t="s">
        <v>311</v>
      </c>
      <c r="B114" s="57" t="s">
        <v>476</v>
      </c>
      <c r="C114" s="57" t="s">
        <v>562</v>
      </c>
      <c r="D114" s="58">
        <v>24100058</v>
      </c>
      <c r="E114" s="57" t="s">
        <v>147</v>
      </c>
      <c r="F114" s="54"/>
      <c r="G114" s="117" t="s">
        <v>171</v>
      </c>
      <c r="H114" s="74" t="s">
        <v>172</v>
      </c>
      <c r="I114" s="74" t="s">
        <v>172</v>
      </c>
      <c r="J114" s="53" t="s">
        <v>118</v>
      </c>
      <c r="K114" s="53"/>
      <c r="L114" s="53"/>
      <c r="M114" s="54">
        <v>100</v>
      </c>
      <c r="N114" s="53">
        <v>230000000</v>
      </c>
      <c r="O114" s="53" t="s">
        <v>119</v>
      </c>
      <c r="P114" s="53" t="s">
        <v>154</v>
      </c>
      <c r="Q114" s="53" t="s">
        <v>121</v>
      </c>
      <c r="R114" s="54">
        <v>230000000</v>
      </c>
      <c r="S114" s="53" t="s">
        <v>155</v>
      </c>
      <c r="T114" s="53"/>
      <c r="U114" s="53"/>
      <c r="V114" s="53" t="s">
        <v>123</v>
      </c>
      <c r="W114" s="53" t="s">
        <v>124</v>
      </c>
      <c r="X114" s="53">
        <v>0</v>
      </c>
      <c r="Y114" s="53">
        <v>100</v>
      </c>
      <c r="Z114" s="53">
        <v>0</v>
      </c>
      <c r="AA114" s="53"/>
      <c r="AB114" s="57" t="s">
        <v>125</v>
      </c>
      <c r="AC114" s="195"/>
      <c r="AD114" s="195"/>
      <c r="AE114" s="63">
        <v>45780000</v>
      </c>
      <c r="AF114" s="63">
        <f t="shared" si="5"/>
        <v>51273600.000000007</v>
      </c>
      <c r="AG114" s="138"/>
      <c r="AH114" s="138"/>
      <c r="AI114" s="63">
        <v>47611200</v>
      </c>
      <c r="AJ114" s="65">
        <f t="shared" si="8"/>
        <v>53324544.000000007</v>
      </c>
      <c r="AK114" s="63"/>
      <c r="AL114" s="63"/>
      <c r="AM114" s="63">
        <v>49515650</v>
      </c>
      <c r="AN114" s="65">
        <f t="shared" si="9"/>
        <v>55457528.000000007</v>
      </c>
      <c r="AO114" s="196"/>
      <c r="AP114" s="196"/>
      <c r="AQ114" s="63">
        <f t="shared" si="163"/>
        <v>0</v>
      </c>
      <c r="AR114" s="63">
        <f t="shared" si="163"/>
        <v>0</v>
      </c>
      <c r="AS114" s="196"/>
      <c r="AT114" s="196"/>
      <c r="AU114" s="63">
        <f t="shared" si="164"/>
        <v>0</v>
      </c>
      <c r="AV114" s="63">
        <f t="shared" si="164"/>
        <v>0</v>
      </c>
      <c r="AW114" s="196"/>
      <c r="AX114" s="65">
        <f t="shared" si="162"/>
        <v>142906850</v>
      </c>
      <c r="AY114" s="122">
        <f t="shared" si="145"/>
        <v>160055672.00000003</v>
      </c>
      <c r="AZ114" s="53" t="s">
        <v>126</v>
      </c>
      <c r="BA114" s="53" t="s">
        <v>378</v>
      </c>
      <c r="BB114" s="53" t="s">
        <v>377</v>
      </c>
      <c r="BC114" s="53"/>
      <c r="BD114" s="84"/>
      <c r="BE114" s="84"/>
      <c r="BF114" s="84"/>
      <c r="BG114" s="84"/>
      <c r="BH114" s="84"/>
      <c r="BI114" s="84"/>
      <c r="BJ114" s="84"/>
      <c r="BK114" s="84"/>
      <c r="BL114" s="70"/>
      <c r="BM114" s="70"/>
    </row>
    <row r="115" spans="1:65" s="292" customFormat="1" ht="12.95" customHeight="1" x14ac:dyDescent="0.25">
      <c r="A115" s="293" t="s">
        <v>379</v>
      </c>
      <c r="B115" s="294" t="s">
        <v>439</v>
      </c>
      <c r="C115" s="295"/>
      <c r="D115" s="296">
        <v>24100059</v>
      </c>
      <c r="E115" s="297" t="s">
        <v>356</v>
      </c>
      <c r="F115" s="313"/>
      <c r="G115" s="314" t="s">
        <v>381</v>
      </c>
      <c r="H115" s="314" t="s">
        <v>382</v>
      </c>
      <c r="I115" s="314" t="s">
        <v>382</v>
      </c>
      <c r="J115" s="300" t="s">
        <v>118</v>
      </c>
      <c r="K115" s="299"/>
      <c r="L115" s="315"/>
      <c r="M115" s="331">
        <v>100</v>
      </c>
      <c r="N115" s="299" t="s">
        <v>139</v>
      </c>
      <c r="O115" s="299" t="s">
        <v>383</v>
      </c>
      <c r="P115" s="299" t="s">
        <v>120</v>
      </c>
      <c r="Q115" s="316" t="s">
        <v>121</v>
      </c>
      <c r="R115" s="331" t="s">
        <v>139</v>
      </c>
      <c r="S115" s="299" t="s">
        <v>122</v>
      </c>
      <c r="T115" s="299"/>
      <c r="U115" s="299"/>
      <c r="V115" s="299" t="s">
        <v>123</v>
      </c>
      <c r="W115" s="299" t="s">
        <v>124</v>
      </c>
      <c r="X115" s="299">
        <v>0</v>
      </c>
      <c r="Y115" s="299">
        <v>100</v>
      </c>
      <c r="Z115" s="299">
        <v>0</v>
      </c>
      <c r="AA115" s="299"/>
      <c r="AB115" s="299" t="s">
        <v>125</v>
      </c>
      <c r="AC115" s="299"/>
      <c r="AD115" s="298"/>
      <c r="AE115" s="317">
        <v>193024000</v>
      </c>
      <c r="AF115" s="318">
        <f>AE115*1.12</f>
        <v>216186880.00000003</v>
      </c>
      <c r="AG115" s="298"/>
      <c r="AH115" s="298"/>
      <c r="AI115" s="298">
        <v>200425200</v>
      </c>
      <c r="AJ115" s="298">
        <f>AI115*1.12</f>
        <v>224476224.00000003</v>
      </c>
      <c r="AK115" s="298"/>
      <c r="AL115" s="298"/>
      <c r="AM115" s="287">
        <v>208196460</v>
      </c>
      <c r="AN115" s="298">
        <f>AM115*1.12</f>
        <v>233180035.20000002</v>
      </c>
      <c r="AO115" s="287"/>
      <c r="AP115" s="287"/>
      <c r="AQ115" s="287"/>
      <c r="AR115" s="287"/>
      <c r="AS115" s="287"/>
      <c r="AT115" s="287"/>
      <c r="AU115" s="287"/>
      <c r="AV115" s="287"/>
      <c r="AW115" s="298"/>
      <c r="AX115" s="298">
        <v>0</v>
      </c>
      <c r="AY115" s="287">
        <f t="shared" si="145"/>
        <v>0</v>
      </c>
      <c r="AZ115" s="299" t="s">
        <v>126</v>
      </c>
      <c r="BA115" s="299" t="s">
        <v>441</v>
      </c>
      <c r="BB115" s="300" t="s">
        <v>440</v>
      </c>
      <c r="BC115" s="300"/>
      <c r="BD115" s="290"/>
      <c r="BE115" s="290"/>
      <c r="BF115" s="290"/>
      <c r="BG115" s="290"/>
      <c r="BH115" s="290"/>
      <c r="BI115" s="290"/>
      <c r="BJ115" s="290"/>
      <c r="BK115" s="284"/>
      <c r="BL115" s="284"/>
      <c r="BM115" s="284"/>
    </row>
    <row r="116" spans="1:65" ht="12.95" customHeight="1" x14ac:dyDescent="0.25">
      <c r="A116" s="57" t="s">
        <v>385</v>
      </c>
      <c r="B116" s="198" t="s">
        <v>386</v>
      </c>
      <c r="C116" s="198"/>
      <c r="D116" s="58">
        <v>24100060</v>
      </c>
      <c r="E116" s="57" t="s">
        <v>364</v>
      </c>
      <c r="F116" s="54"/>
      <c r="G116" s="117" t="s">
        <v>388</v>
      </c>
      <c r="H116" s="117" t="s">
        <v>389</v>
      </c>
      <c r="I116" s="117" t="s">
        <v>389</v>
      </c>
      <c r="J116" s="57" t="s">
        <v>118</v>
      </c>
      <c r="K116" s="57"/>
      <c r="L116" s="57"/>
      <c r="M116" s="58">
        <v>100</v>
      </c>
      <c r="N116" s="58" t="s">
        <v>139</v>
      </c>
      <c r="O116" s="58" t="s">
        <v>383</v>
      </c>
      <c r="P116" s="57" t="s">
        <v>120</v>
      </c>
      <c r="Q116" s="53" t="s">
        <v>121</v>
      </c>
      <c r="R116" s="58" t="s">
        <v>139</v>
      </c>
      <c r="S116" s="118" t="s">
        <v>201</v>
      </c>
      <c r="T116" s="57"/>
      <c r="U116" s="57"/>
      <c r="V116" s="56" t="s">
        <v>123</v>
      </c>
      <c r="W116" s="56" t="s">
        <v>124</v>
      </c>
      <c r="X116" s="57">
        <v>0</v>
      </c>
      <c r="Y116" s="57">
        <v>90</v>
      </c>
      <c r="Z116" s="57">
        <v>10</v>
      </c>
      <c r="AA116" s="57"/>
      <c r="AB116" s="57" t="s">
        <v>125</v>
      </c>
      <c r="AC116" s="57">
        <v>12</v>
      </c>
      <c r="AD116" s="65">
        <v>1308000</v>
      </c>
      <c r="AE116" s="65">
        <v>15696000</v>
      </c>
      <c r="AF116" s="63">
        <f t="shared" si="5"/>
        <v>17579520</v>
      </c>
      <c r="AG116" s="65">
        <v>12</v>
      </c>
      <c r="AH116" s="199">
        <v>1360320</v>
      </c>
      <c r="AI116" s="199">
        <v>16323840</v>
      </c>
      <c r="AJ116" s="65">
        <f t="shared" si="8"/>
        <v>18282700.800000001</v>
      </c>
      <c r="AK116" s="57">
        <v>12</v>
      </c>
      <c r="AL116" s="200">
        <v>1414732.8</v>
      </c>
      <c r="AM116" s="199">
        <v>16976793.600000001</v>
      </c>
      <c r="AN116" s="65">
        <f t="shared" si="9"/>
        <v>19014008.832000002</v>
      </c>
      <c r="AO116" s="65"/>
      <c r="AP116" s="65"/>
      <c r="AQ116" s="63">
        <f t="shared" si="163"/>
        <v>0</v>
      </c>
      <c r="AR116" s="63">
        <f t="shared" si="163"/>
        <v>0</v>
      </c>
      <c r="AS116" s="65"/>
      <c r="AT116" s="65"/>
      <c r="AU116" s="63">
        <f t="shared" si="164"/>
        <v>0</v>
      </c>
      <c r="AV116" s="63">
        <f t="shared" si="164"/>
        <v>0</v>
      </c>
      <c r="AW116" s="65">
        <f>AC116+AG116+AK116</f>
        <v>36</v>
      </c>
      <c r="AX116" s="65">
        <f t="shared" si="162"/>
        <v>48996633.600000001</v>
      </c>
      <c r="AY116" s="122">
        <f t="shared" si="145"/>
        <v>54876229.632000007</v>
      </c>
      <c r="AZ116" s="53" t="s">
        <v>126</v>
      </c>
      <c r="BA116" s="56" t="s">
        <v>391</v>
      </c>
      <c r="BB116" s="201" t="s">
        <v>390</v>
      </c>
      <c r="BC116" s="57"/>
      <c r="BD116" s="70"/>
      <c r="BE116" s="70"/>
      <c r="BF116" s="70"/>
      <c r="BG116" s="70"/>
      <c r="BH116" s="70"/>
      <c r="BI116" s="70"/>
      <c r="BJ116" s="70"/>
      <c r="BK116" s="70"/>
      <c r="BL116" s="70"/>
      <c r="BM116" s="70"/>
    </row>
    <row r="117" spans="1:65" ht="12.95" customHeight="1" x14ac:dyDescent="0.25">
      <c r="A117" s="119" t="s">
        <v>392</v>
      </c>
      <c r="B117" s="57" t="s">
        <v>442</v>
      </c>
      <c r="C117" s="57"/>
      <c r="D117" s="58">
        <v>24100061</v>
      </c>
      <c r="E117" s="57" t="s">
        <v>459</v>
      </c>
      <c r="F117" s="54"/>
      <c r="G117" s="117" t="s">
        <v>394</v>
      </c>
      <c r="H117" s="117" t="s">
        <v>395</v>
      </c>
      <c r="I117" s="117" t="s">
        <v>395</v>
      </c>
      <c r="J117" s="57" t="s">
        <v>118</v>
      </c>
      <c r="K117" s="57"/>
      <c r="L117" s="57"/>
      <c r="M117" s="58">
        <v>100</v>
      </c>
      <c r="N117" s="57" t="s">
        <v>443</v>
      </c>
      <c r="O117" s="57" t="s">
        <v>119</v>
      </c>
      <c r="P117" s="57" t="s">
        <v>120</v>
      </c>
      <c r="Q117" s="53" t="s">
        <v>121</v>
      </c>
      <c r="R117" s="58" t="s">
        <v>139</v>
      </c>
      <c r="S117" s="57" t="s">
        <v>119</v>
      </c>
      <c r="T117" s="57"/>
      <c r="U117" s="57"/>
      <c r="V117" s="57" t="s">
        <v>123</v>
      </c>
      <c r="W117" s="57" t="s">
        <v>124</v>
      </c>
      <c r="X117" s="57">
        <v>0</v>
      </c>
      <c r="Y117" s="57">
        <v>100</v>
      </c>
      <c r="Z117" s="57">
        <v>0</v>
      </c>
      <c r="AA117" s="57"/>
      <c r="AB117" s="57" t="s">
        <v>125</v>
      </c>
      <c r="AC117" s="57"/>
      <c r="AD117" s="57">
        <v>64709404.799999997</v>
      </c>
      <c r="AE117" s="65">
        <v>64709404.799999997</v>
      </c>
      <c r="AF117" s="65">
        <v>72474533.376000002</v>
      </c>
      <c r="AG117" s="65"/>
      <c r="AH117" s="65">
        <v>64709404.799999997</v>
      </c>
      <c r="AI117" s="65">
        <v>64709404.799999997</v>
      </c>
      <c r="AJ117" s="65">
        <v>72474533.376000002</v>
      </c>
      <c r="AK117" s="57"/>
      <c r="AL117" s="57">
        <v>64709404.799999997</v>
      </c>
      <c r="AM117" s="65">
        <v>64709404.799999997</v>
      </c>
      <c r="AN117" s="65">
        <v>72474533.376000002</v>
      </c>
      <c r="AO117" s="65"/>
      <c r="AP117" s="65"/>
      <c r="AQ117" s="65"/>
      <c r="AR117" s="65"/>
      <c r="AS117" s="65"/>
      <c r="AT117" s="65"/>
      <c r="AU117" s="65"/>
      <c r="AV117" s="65"/>
      <c r="AW117" s="65"/>
      <c r="AX117" s="65">
        <f t="shared" si="162"/>
        <v>194128214.39999998</v>
      </c>
      <c r="AY117" s="122">
        <f t="shared" si="145"/>
        <v>217423600.12799999</v>
      </c>
      <c r="AZ117" s="57" t="s">
        <v>126</v>
      </c>
      <c r="BA117" s="57" t="s">
        <v>397</v>
      </c>
      <c r="BB117" s="57" t="s">
        <v>396</v>
      </c>
      <c r="BC117" s="57"/>
      <c r="BD117" s="70"/>
      <c r="BE117" s="70"/>
      <c r="BF117" s="70"/>
      <c r="BG117" s="70"/>
      <c r="BH117" s="70"/>
      <c r="BI117" s="70"/>
      <c r="BJ117" s="70"/>
      <c r="BK117" s="70"/>
      <c r="BL117" s="70"/>
      <c r="BM117" s="70"/>
    </row>
    <row r="118" spans="1:65" ht="12.95" customHeight="1" x14ac:dyDescent="0.25">
      <c r="A118" s="119" t="s">
        <v>392</v>
      </c>
      <c r="B118" s="57" t="s">
        <v>444</v>
      </c>
      <c r="C118" s="57"/>
      <c r="D118" s="58">
        <v>24100062</v>
      </c>
      <c r="E118" s="57" t="s">
        <v>458</v>
      </c>
      <c r="F118" s="54"/>
      <c r="G118" s="117" t="s">
        <v>399</v>
      </c>
      <c r="H118" s="117" t="s">
        <v>400</v>
      </c>
      <c r="I118" s="117" t="s">
        <v>401</v>
      </c>
      <c r="J118" s="57" t="s">
        <v>118</v>
      </c>
      <c r="K118" s="57"/>
      <c r="L118" s="57"/>
      <c r="M118" s="58">
        <v>100</v>
      </c>
      <c r="N118" s="57" t="s">
        <v>443</v>
      </c>
      <c r="O118" s="57" t="s">
        <v>119</v>
      </c>
      <c r="P118" s="57" t="s">
        <v>120</v>
      </c>
      <c r="Q118" s="53" t="s">
        <v>121</v>
      </c>
      <c r="R118" s="58" t="s">
        <v>139</v>
      </c>
      <c r="S118" s="57" t="s">
        <v>119</v>
      </c>
      <c r="T118" s="57"/>
      <c r="U118" s="57"/>
      <c r="V118" s="57" t="s">
        <v>123</v>
      </c>
      <c r="W118" s="57" t="s">
        <v>124</v>
      </c>
      <c r="X118" s="57">
        <v>0</v>
      </c>
      <c r="Y118" s="57">
        <v>100</v>
      </c>
      <c r="Z118" s="57">
        <v>0</v>
      </c>
      <c r="AA118" s="57"/>
      <c r="AB118" s="57" t="s">
        <v>125</v>
      </c>
      <c r="AC118" s="57"/>
      <c r="AD118" s="57">
        <v>194916960</v>
      </c>
      <c r="AE118" s="65">
        <v>194916960</v>
      </c>
      <c r="AF118" s="65">
        <v>218306995.20000002</v>
      </c>
      <c r="AG118" s="65"/>
      <c r="AH118" s="65">
        <v>204072960</v>
      </c>
      <c r="AI118" s="65">
        <v>204072960</v>
      </c>
      <c r="AJ118" s="65">
        <v>228561715.20000002</v>
      </c>
      <c r="AK118" s="57"/>
      <c r="AL118" s="57">
        <v>214252080</v>
      </c>
      <c r="AM118" s="65">
        <v>214252080</v>
      </c>
      <c r="AN118" s="65">
        <v>239962329.60000002</v>
      </c>
      <c r="AO118" s="65"/>
      <c r="AP118" s="65"/>
      <c r="AQ118" s="65"/>
      <c r="AR118" s="65"/>
      <c r="AS118" s="65"/>
      <c r="AT118" s="65"/>
      <c r="AU118" s="65"/>
      <c r="AV118" s="65"/>
      <c r="AW118" s="65"/>
      <c r="AX118" s="65">
        <v>0</v>
      </c>
      <c r="AY118" s="122">
        <f t="shared" si="145"/>
        <v>0</v>
      </c>
      <c r="AZ118" s="57" t="s">
        <v>126</v>
      </c>
      <c r="BA118" s="57" t="s">
        <v>403</v>
      </c>
      <c r="BB118" s="57" t="s">
        <v>402</v>
      </c>
      <c r="BC118" s="57"/>
      <c r="BD118" s="70"/>
      <c r="BE118" s="70"/>
      <c r="BF118" s="70"/>
      <c r="BG118" s="70"/>
      <c r="BH118" s="70"/>
      <c r="BI118" s="70"/>
      <c r="BJ118" s="70"/>
      <c r="BK118" s="70"/>
      <c r="BL118" s="70" t="s">
        <v>482</v>
      </c>
      <c r="BM118" s="70"/>
    </row>
    <row r="119" spans="1:65" ht="12.95" customHeight="1" x14ac:dyDescent="0.25">
      <c r="A119" s="119" t="s">
        <v>392</v>
      </c>
      <c r="B119" s="57" t="s">
        <v>444</v>
      </c>
      <c r="C119" s="57"/>
      <c r="D119" s="58">
        <v>24100063</v>
      </c>
      <c r="E119" s="57" t="s">
        <v>437</v>
      </c>
      <c r="F119" s="54"/>
      <c r="G119" s="117" t="s">
        <v>399</v>
      </c>
      <c r="H119" s="117" t="s">
        <v>400</v>
      </c>
      <c r="I119" s="117" t="s">
        <v>401</v>
      </c>
      <c r="J119" s="57" t="s">
        <v>118</v>
      </c>
      <c r="K119" s="57"/>
      <c r="L119" s="57"/>
      <c r="M119" s="58">
        <v>100</v>
      </c>
      <c r="N119" s="57" t="s">
        <v>443</v>
      </c>
      <c r="O119" s="57" t="s">
        <v>119</v>
      </c>
      <c r="P119" s="57" t="s">
        <v>120</v>
      </c>
      <c r="Q119" s="53" t="s">
        <v>121</v>
      </c>
      <c r="R119" s="58" t="s">
        <v>139</v>
      </c>
      <c r="S119" s="57" t="s">
        <v>445</v>
      </c>
      <c r="T119" s="57"/>
      <c r="U119" s="57"/>
      <c r="V119" s="57" t="s">
        <v>123</v>
      </c>
      <c r="W119" s="57" t="s">
        <v>124</v>
      </c>
      <c r="X119" s="57">
        <v>0</v>
      </c>
      <c r="Y119" s="57">
        <v>100</v>
      </c>
      <c r="Z119" s="57">
        <v>0</v>
      </c>
      <c r="AA119" s="57"/>
      <c r="AB119" s="57" t="s">
        <v>125</v>
      </c>
      <c r="AC119" s="57"/>
      <c r="AD119" s="57">
        <v>462487800</v>
      </c>
      <c r="AE119" s="65">
        <v>462487800</v>
      </c>
      <c r="AF119" s="65">
        <v>517986336.00000006</v>
      </c>
      <c r="AG119" s="65"/>
      <c r="AH119" s="65">
        <v>484673580</v>
      </c>
      <c r="AI119" s="65">
        <v>484673580</v>
      </c>
      <c r="AJ119" s="65">
        <v>542834409.60000002</v>
      </c>
      <c r="AK119" s="57"/>
      <c r="AL119" s="57">
        <v>508832580</v>
      </c>
      <c r="AM119" s="65">
        <v>508832580</v>
      </c>
      <c r="AN119" s="65">
        <v>569892489.60000002</v>
      </c>
      <c r="AO119" s="65"/>
      <c r="AP119" s="65"/>
      <c r="AQ119" s="65"/>
      <c r="AR119" s="65"/>
      <c r="AS119" s="65"/>
      <c r="AT119" s="65"/>
      <c r="AU119" s="65"/>
      <c r="AV119" s="65"/>
      <c r="AW119" s="65"/>
      <c r="AX119" s="65">
        <v>0</v>
      </c>
      <c r="AY119" s="122">
        <f t="shared" si="145"/>
        <v>0</v>
      </c>
      <c r="AZ119" s="57" t="s">
        <v>126</v>
      </c>
      <c r="BA119" s="57" t="s">
        <v>406</v>
      </c>
      <c r="BB119" s="57" t="s">
        <v>405</v>
      </c>
      <c r="BC119" s="57"/>
      <c r="BD119" s="70"/>
      <c r="BE119" s="70"/>
      <c r="BF119" s="70"/>
      <c r="BG119" s="70"/>
      <c r="BH119" s="70"/>
      <c r="BI119" s="70"/>
      <c r="BJ119" s="70"/>
      <c r="BK119" s="70"/>
      <c r="BL119" s="70" t="s">
        <v>482</v>
      </c>
      <c r="BM119" s="70"/>
    </row>
    <row r="120" spans="1:65" ht="12.95" customHeight="1" x14ac:dyDescent="0.25">
      <c r="A120" s="119" t="s">
        <v>392</v>
      </c>
      <c r="B120" s="57" t="s">
        <v>444</v>
      </c>
      <c r="C120" s="57"/>
      <c r="D120" s="58">
        <v>24100064</v>
      </c>
      <c r="E120" s="57" t="s">
        <v>436</v>
      </c>
      <c r="F120" s="54"/>
      <c r="G120" s="117" t="s">
        <v>399</v>
      </c>
      <c r="H120" s="117" t="s">
        <v>400</v>
      </c>
      <c r="I120" s="117" t="s">
        <v>401</v>
      </c>
      <c r="J120" s="57" t="s">
        <v>118</v>
      </c>
      <c r="K120" s="57"/>
      <c r="L120" s="57"/>
      <c r="M120" s="58">
        <v>100</v>
      </c>
      <c r="N120" s="57" t="s">
        <v>443</v>
      </c>
      <c r="O120" s="57" t="s">
        <v>119</v>
      </c>
      <c r="P120" s="57" t="s">
        <v>120</v>
      </c>
      <c r="Q120" s="53" t="s">
        <v>121</v>
      </c>
      <c r="R120" s="58" t="s">
        <v>139</v>
      </c>
      <c r="S120" s="57" t="s">
        <v>445</v>
      </c>
      <c r="T120" s="57"/>
      <c r="U120" s="57"/>
      <c r="V120" s="57" t="s">
        <v>123</v>
      </c>
      <c r="W120" s="57" t="s">
        <v>124</v>
      </c>
      <c r="X120" s="57">
        <v>0</v>
      </c>
      <c r="Y120" s="57">
        <v>100</v>
      </c>
      <c r="Z120" s="57">
        <v>0</v>
      </c>
      <c r="AA120" s="57"/>
      <c r="AB120" s="57" t="s">
        <v>125</v>
      </c>
      <c r="AC120" s="57"/>
      <c r="AD120" s="57">
        <v>139085856</v>
      </c>
      <c r="AE120" s="65">
        <v>139085856</v>
      </c>
      <c r="AF120" s="65">
        <v>155776158.72000003</v>
      </c>
      <c r="AG120" s="65"/>
      <c r="AH120" s="65">
        <v>145643760</v>
      </c>
      <c r="AI120" s="65">
        <v>145643760</v>
      </c>
      <c r="AJ120" s="65">
        <v>163121011.20000002</v>
      </c>
      <c r="AK120" s="57"/>
      <c r="AL120" s="57">
        <v>152923320</v>
      </c>
      <c r="AM120" s="65">
        <v>152923320</v>
      </c>
      <c r="AN120" s="65">
        <v>171274118.40000001</v>
      </c>
      <c r="AO120" s="65"/>
      <c r="AP120" s="65"/>
      <c r="AQ120" s="65"/>
      <c r="AR120" s="65"/>
      <c r="AS120" s="65"/>
      <c r="AT120" s="65"/>
      <c r="AU120" s="65"/>
      <c r="AV120" s="65"/>
      <c r="AW120" s="65"/>
      <c r="AX120" s="65">
        <v>0</v>
      </c>
      <c r="AY120" s="122">
        <f t="shared" si="145"/>
        <v>0</v>
      </c>
      <c r="AZ120" s="57" t="s">
        <v>126</v>
      </c>
      <c r="BA120" s="57" t="s">
        <v>446</v>
      </c>
      <c r="BB120" s="57" t="s">
        <v>447</v>
      </c>
      <c r="BC120" s="57"/>
      <c r="BD120" s="70"/>
      <c r="BE120" s="70"/>
      <c r="BF120" s="70"/>
      <c r="BG120" s="70"/>
      <c r="BH120" s="70"/>
      <c r="BI120" s="70"/>
      <c r="BJ120" s="70"/>
      <c r="BK120" s="70"/>
      <c r="BL120" s="70" t="s">
        <v>482</v>
      </c>
      <c r="BM120" s="70"/>
    </row>
    <row r="121" spans="1:65" ht="12.95" customHeight="1" x14ac:dyDescent="0.25">
      <c r="A121" s="119" t="s">
        <v>392</v>
      </c>
      <c r="B121" s="57" t="s">
        <v>444</v>
      </c>
      <c r="C121" s="57"/>
      <c r="D121" s="58">
        <v>24100065</v>
      </c>
      <c r="E121" s="57" t="s">
        <v>435</v>
      </c>
      <c r="F121" s="54"/>
      <c r="G121" s="117" t="s">
        <v>399</v>
      </c>
      <c r="H121" s="117" t="s">
        <v>400</v>
      </c>
      <c r="I121" s="117" t="s">
        <v>401</v>
      </c>
      <c r="J121" s="57" t="s">
        <v>118</v>
      </c>
      <c r="K121" s="57"/>
      <c r="L121" s="57"/>
      <c r="M121" s="58">
        <v>100</v>
      </c>
      <c r="N121" s="57" t="s">
        <v>443</v>
      </c>
      <c r="O121" s="57" t="s">
        <v>119</v>
      </c>
      <c r="P121" s="57" t="s">
        <v>120</v>
      </c>
      <c r="Q121" s="53" t="s">
        <v>121</v>
      </c>
      <c r="R121" s="58" t="s">
        <v>139</v>
      </c>
      <c r="S121" s="57" t="s">
        <v>448</v>
      </c>
      <c r="T121" s="57"/>
      <c r="U121" s="57"/>
      <c r="V121" s="57" t="s">
        <v>123</v>
      </c>
      <c r="W121" s="57" t="s">
        <v>124</v>
      </c>
      <c r="X121" s="57">
        <v>0</v>
      </c>
      <c r="Y121" s="57">
        <v>100</v>
      </c>
      <c r="Z121" s="57">
        <v>0</v>
      </c>
      <c r="AA121" s="57"/>
      <c r="AB121" s="57" t="s">
        <v>125</v>
      </c>
      <c r="AC121" s="57"/>
      <c r="AD121" s="57">
        <v>325083936</v>
      </c>
      <c r="AE121" s="65">
        <v>325083936</v>
      </c>
      <c r="AF121" s="65">
        <v>364094008.32000005</v>
      </c>
      <c r="AG121" s="65"/>
      <c r="AH121" s="65">
        <v>340409520</v>
      </c>
      <c r="AI121" s="65">
        <v>340409520</v>
      </c>
      <c r="AJ121" s="65">
        <v>381258662.40000004</v>
      </c>
      <c r="AK121" s="57"/>
      <c r="AL121" s="57">
        <v>357411600</v>
      </c>
      <c r="AM121" s="65">
        <v>357411600</v>
      </c>
      <c r="AN121" s="65">
        <v>400300992.00000006</v>
      </c>
      <c r="AO121" s="65"/>
      <c r="AP121" s="65"/>
      <c r="AQ121" s="65"/>
      <c r="AR121" s="65"/>
      <c r="AS121" s="65"/>
      <c r="AT121" s="65"/>
      <c r="AU121" s="65"/>
      <c r="AV121" s="65"/>
      <c r="AW121" s="65"/>
      <c r="AX121" s="65">
        <v>0</v>
      </c>
      <c r="AY121" s="122">
        <f t="shared" si="145"/>
        <v>0</v>
      </c>
      <c r="AZ121" s="57" t="s">
        <v>126</v>
      </c>
      <c r="BA121" s="57" t="s">
        <v>409</v>
      </c>
      <c r="BB121" s="57" t="s">
        <v>408</v>
      </c>
      <c r="BC121" s="57"/>
      <c r="BD121" s="70"/>
      <c r="BE121" s="70"/>
      <c r="BF121" s="70"/>
      <c r="BG121" s="70"/>
      <c r="BH121" s="70"/>
      <c r="BI121" s="70"/>
      <c r="BJ121" s="70"/>
      <c r="BK121" s="70"/>
      <c r="BL121" s="70" t="s">
        <v>482</v>
      </c>
      <c r="BM121" s="70"/>
    </row>
    <row r="122" spans="1:65" ht="12.95" customHeight="1" x14ac:dyDescent="0.25">
      <c r="A122" s="119" t="s">
        <v>392</v>
      </c>
      <c r="B122" s="57" t="s">
        <v>444</v>
      </c>
      <c r="C122" s="57"/>
      <c r="D122" s="58">
        <v>24100066</v>
      </c>
      <c r="E122" s="57" t="s">
        <v>430</v>
      </c>
      <c r="F122" s="54"/>
      <c r="G122" s="117" t="s">
        <v>399</v>
      </c>
      <c r="H122" s="117" t="s">
        <v>400</v>
      </c>
      <c r="I122" s="117" t="s">
        <v>401</v>
      </c>
      <c r="J122" s="57" t="s">
        <v>118</v>
      </c>
      <c r="K122" s="57"/>
      <c r="L122" s="57"/>
      <c r="M122" s="58">
        <v>100</v>
      </c>
      <c r="N122" s="57" t="s">
        <v>443</v>
      </c>
      <c r="O122" s="57" t="s">
        <v>119</v>
      </c>
      <c r="P122" s="57" t="s">
        <v>120</v>
      </c>
      <c r="Q122" s="53" t="s">
        <v>121</v>
      </c>
      <c r="R122" s="58" t="s">
        <v>139</v>
      </c>
      <c r="S122" s="57" t="s">
        <v>448</v>
      </c>
      <c r="T122" s="57"/>
      <c r="U122" s="57"/>
      <c r="V122" s="57" t="s">
        <v>123</v>
      </c>
      <c r="W122" s="57" t="s">
        <v>124</v>
      </c>
      <c r="X122" s="57">
        <v>0</v>
      </c>
      <c r="Y122" s="57">
        <v>100</v>
      </c>
      <c r="Z122" s="57">
        <v>0</v>
      </c>
      <c r="AA122" s="57"/>
      <c r="AB122" s="57" t="s">
        <v>125</v>
      </c>
      <c r="AC122" s="57"/>
      <c r="AD122" s="57">
        <v>133077600</v>
      </c>
      <c r="AE122" s="65">
        <v>133077600</v>
      </c>
      <c r="AF122" s="65">
        <v>149046912</v>
      </c>
      <c r="AG122" s="65"/>
      <c r="AH122" s="65">
        <v>139354080</v>
      </c>
      <c r="AI122" s="65">
        <v>139354080</v>
      </c>
      <c r="AJ122" s="65">
        <v>156076569.60000002</v>
      </c>
      <c r="AK122" s="57"/>
      <c r="AL122" s="57">
        <v>146318280</v>
      </c>
      <c r="AM122" s="65">
        <v>146318280</v>
      </c>
      <c r="AN122" s="65">
        <v>163876473.60000002</v>
      </c>
      <c r="AO122" s="65"/>
      <c r="AP122" s="65"/>
      <c r="AQ122" s="65"/>
      <c r="AR122" s="65"/>
      <c r="AS122" s="65"/>
      <c r="AT122" s="65"/>
      <c r="AU122" s="65"/>
      <c r="AV122" s="65"/>
      <c r="AW122" s="65"/>
      <c r="AX122" s="65">
        <v>0</v>
      </c>
      <c r="AY122" s="122">
        <f t="shared" si="145"/>
        <v>0</v>
      </c>
      <c r="AZ122" s="57" t="s">
        <v>126</v>
      </c>
      <c r="BA122" s="57" t="s">
        <v>449</v>
      </c>
      <c r="BB122" s="57" t="s">
        <v>450</v>
      </c>
      <c r="BC122" s="57"/>
      <c r="BD122" s="70"/>
      <c r="BE122" s="70"/>
      <c r="BF122" s="70"/>
      <c r="BG122" s="70"/>
      <c r="BH122" s="70"/>
      <c r="BI122" s="70"/>
      <c r="BJ122" s="70"/>
      <c r="BK122" s="70"/>
      <c r="BL122" s="70" t="s">
        <v>482</v>
      </c>
      <c r="BM122" s="70"/>
    </row>
    <row r="123" spans="1:65" ht="12.95" customHeight="1" x14ac:dyDescent="0.25">
      <c r="A123" s="119" t="s">
        <v>392</v>
      </c>
      <c r="B123" s="57" t="s">
        <v>444</v>
      </c>
      <c r="C123" s="57"/>
      <c r="D123" s="58">
        <v>24100067</v>
      </c>
      <c r="E123" s="57" t="s">
        <v>422</v>
      </c>
      <c r="F123" s="54"/>
      <c r="G123" s="117" t="s">
        <v>399</v>
      </c>
      <c r="H123" s="117" t="s">
        <v>400</v>
      </c>
      <c r="I123" s="117" t="s">
        <v>401</v>
      </c>
      <c r="J123" s="57" t="s">
        <v>118</v>
      </c>
      <c r="K123" s="57"/>
      <c r="L123" s="57"/>
      <c r="M123" s="58">
        <v>100</v>
      </c>
      <c r="N123" s="57" t="s">
        <v>443</v>
      </c>
      <c r="O123" s="57" t="s">
        <v>119</v>
      </c>
      <c r="P123" s="57" t="s">
        <v>120</v>
      </c>
      <c r="Q123" s="53" t="s">
        <v>121</v>
      </c>
      <c r="R123" s="58" t="s">
        <v>139</v>
      </c>
      <c r="S123" s="57" t="s">
        <v>451</v>
      </c>
      <c r="T123" s="57"/>
      <c r="U123" s="57"/>
      <c r="V123" s="57" t="s">
        <v>123</v>
      </c>
      <c r="W123" s="57" t="s">
        <v>124</v>
      </c>
      <c r="X123" s="57">
        <v>0</v>
      </c>
      <c r="Y123" s="57">
        <v>100</v>
      </c>
      <c r="Z123" s="57">
        <v>0</v>
      </c>
      <c r="AA123" s="57"/>
      <c r="AB123" s="57" t="s">
        <v>125</v>
      </c>
      <c r="AC123" s="57"/>
      <c r="AD123" s="57">
        <v>287585040</v>
      </c>
      <c r="AE123" s="65">
        <v>287585040</v>
      </c>
      <c r="AF123" s="65">
        <v>322095244.80000001</v>
      </c>
      <c r="AG123" s="65"/>
      <c r="AH123" s="65">
        <v>301147200</v>
      </c>
      <c r="AI123" s="65">
        <v>301147200</v>
      </c>
      <c r="AJ123" s="65">
        <v>337284864.00000006</v>
      </c>
      <c r="AK123" s="57"/>
      <c r="AL123" s="57">
        <v>316152000</v>
      </c>
      <c r="AM123" s="65">
        <v>316152000</v>
      </c>
      <c r="AN123" s="65">
        <v>354090240.00000006</v>
      </c>
      <c r="AO123" s="65"/>
      <c r="AP123" s="65"/>
      <c r="AQ123" s="65"/>
      <c r="AR123" s="65"/>
      <c r="AS123" s="65"/>
      <c r="AT123" s="65"/>
      <c r="AU123" s="65"/>
      <c r="AV123" s="65"/>
      <c r="AW123" s="65"/>
      <c r="AX123" s="65">
        <v>0</v>
      </c>
      <c r="AY123" s="122">
        <f t="shared" si="145"/>
        <v>0</v>
      </c>
      <c r="AZ123" s="57" t="s">
        <v>126</v>
      </c>
      <c r="BA123" s="57" t="s">
        <v>412</v>
      </c>
      <c r="BB123" s="57" t="s">
        <v>411</v>
      </c>
      <c r="BC123" s="57"/>
      <c r="BD123" s="70"/>
      <c r="BE123" s="70"/>
      <c r="BF123" s="70"/>
      <c r="BG123" s="70"/>
      <c r="BH123" s="70"/>
      <c r="BI123" s="70"/>
      <c r="BJ123" s="70"/>
      <c r="BK123" s="70"/>
      <c r="BL123" s="70" t="s">
        <v>482</v>
      </c>
      <c r="BM123" s="70"/>
    </row>
    <row r="124" spans="1:65" ht="12.95" customHeight="1" x14ac:dyDescent="0.25">
      <c r="A124" s="119" t="s">
        <v>392</v>
      </c>
      <c r="B124" s="57" t="s">
        <v>444</v>
      </c>
      <c r="C124" s="57"/>
      <c r="D124" s="58">
        <v>24100068</v>
      </c>
      <c r="E124" s="57" t="s">
        <v>419</v>
      </c>
      <c r="F124" s="54"/>
      <c r="G124" s="117" t="s">
        <v>399</v>
      </c>
      <c r="H124" s="117" t="s">
        <v>400</v>
      </c>
      <c r="I124" s="117" t="s">
        <v>401</v>
      </c>
      <c r="J124" s="57" t="s">
        <v>118</v>
      </c>
      <c r="K124" s="57"/>
      <c r="L124" s="57"/>
      <c r="M124" s="58">
        <v>100</v>
      </c>
      <c r="N124" s="57" t="s">
        <v>443</v>
      </c>
      <c r="O124" s="57" t="s">
        <v>119</v>
      </c>
      <c r="P124" s="57" t="s">
        <v>120</v>
      </c>
      <c r="Q124" s="53" t="s">
        <v>121</v>
      </c>
      <c r="R124" s="58" t="s">
        <v>139</v>
      </c>
      <c r="S124" s="57" t="s">
        <v>451</v>
      </c>
      <c r="T124" s="57"/>
      <c r="U124" s="57"/>
      <c r="V124" s="57" t="s">
        <v>123</v>
      </c>
      <c r="W124" s="57" t="s">
        <v>124</v>
      </c>
      <c r="X124" s="57">
        <v>0</v>
      </c>
      <c r="Y124" s="57">
        <v>100</v>
      </c>
      <c r="Z124" s="57">
        <v>0</v>
      </c>
      <c r="AA124" s="57"/>
      <c r="AB124" s="57" t="s">
        <v>125</v>
      </c>
      <c r="AC124" s="57"/>
      <c r="AD124" s="57">
        <v>139085856</v>
      </c>
      <c r="AE124" s="65">
        <v>139085856</v>
      </c>
      <c r="AF124" s="65">
        <v>155776158.72000003</v>
      </c>
      <c r="AG124" s="65"/>
      <c r="AH124" s="65">
        <v>145643760</v>
      </c>
      <c r="AI124" s="65">
        <v>145643760</v>
      </c>
      <c r="AJ124" s="65">
        <v>163121011.20000002</v>
      </c>
      <c r="AK124" s="57"/>
      <c r="AL124" s="57">
        <v>152923320</v>
      </c>
      <c r="AM124" s="65">
        <v>152923320</v>
      </c>
      <c r="AN124" s="65">
        <v>171274118.40000001</v>
      </c>
      <c r="AO124" s="65"/>
      <c r="AP124" s="65"/>
      <c r="AQ124" s="65"/>
      <c r="AR124" s="65"/>
      <c r="AS124" s="65"/>
      <c r="AT124" s="65"/>
      <c r="AU124" s="65"/>
      <c r="AV124" s="65"/>
      <c r="AW124" s="65"/>
      <c r="AX124" s="65">
        <v>0</v>
      </c>
      <c r="AY124" s="122">
        <f t="shared" si="145"/>
        <v>0</v>
      </c>
      <c r="AZ124" s="57" t="s">
        <v>126</v>
      </c>
      <c r="BA124" s="57" t="s">
        <v>452</v>
      </c>
      <c r="BB124" s="57" t="s">
        <v>453</v>
      </c>
      <c r="BC124" s="57"/>
      <c r="BD124" s="70"/>
      <c r="BE124" s="70"/>
      <c r="BF124" s="70"/>
      <c r="BG124" s="70"/>
      <c r="BH124" s="70"/>
      <c r="BI124" s="70"/>
      <c r="BJ124" s="70"/>
      <c r="BK124" s="70"/>
      <c r="BL124" s="70" t="s">
        <v>482</v>
      </c>
      <c r="BM124" s="70"/>
    </row>
    <row r="125" spans="1:65" ht="12.95" customHeight="1" x14ac:dyDescent="0.25">
      <c r="A125" s="119" t="s">
        <v>392</v>
      </c>
      <c r="B125" s="57" t="s">
        <v>444</v>
      </c>
      <c r="C125" s="57"/>
      <c r="D125" s="58">
        <v>24100069</v>
      </c>
      <c r="E125" s="57" t="s">
        <v>416</v>
      </c>
      <c r="F125" s="54"/>
      <c r="G125" s="117" t="s">
        <v>399</v>
      </c>
      <c r="H125" s="117" t="s">
        <v>400</v>
      </c>
      <c r="I125" s="117" t="s">
        <v>401</v>
      </c>
      <c r="J125" s="57" t="s">
        <v>118</v>
      </c>
      <c r="K125" s="57"/>
      <c r="L125" s="57"/>
      <c r="M125" s="58">
        <v>100</v>
      </c>
      <c r="N125" s="57" t="s">
        <v>443</v>
      </c>
      <c r="O125" s="57" t="s">
        <v>119</v>
      </c>
      <c r="P125" s="57" t="s">
        <v>120</v>
      </c>
      <c r="Q125" s="53" t="s">
        <v>121</v>
      </c>
      <c r="R125" s="58" t="s">
        <v>139</v>
      </c>
      <c r="S125" s="57" t="s">
        <v>454</v>
      </c>
      <c r="T125" s="57"/>
      <c r="U125" s="57"/>
      <c r="V125" s="57" t="s">
        <v>123</v>
      </c>
      <c r="W125" s="57" t="s">
        <v>124</v>
      </c>
      <c r="X125" s="57">
        <v>0</v>
      </c>
      <c r="Y125" s="57">
        <v>100</v>
      </c>
      <c r="Z125" s="57">
        <v>0</v>
      </c>
      <c r="AA125" s="57"/>
      <c r="AB125" s="57" t="s">
        <v>125</v>
      </c>
      <c r="AC125" s="57"/>
      <c r="AD125" s="57">
        <v>474886272</v>
      </c>
      <c r="AE125" s="65">
        <v>474886272</v>
      </c>
      <c r="AF125" s="65">
        <v>531872624.64000005</v>
      </c>
      <c r="AG125" s="65"/>
      <c r="AH125" s="65">
        <v>497274840</v>
      </c>
      <c r="AI125" s="65">
        <v>497274840</v>
      </c>
      <c r="AJ125" s="65">
        <v>556947820.80000007</v>
      </c>
      <c r="AK125" s="57"/>
      <c r="AL125" s="57">
        <v>522099600</v>
      </c>
      <c r="AM125" s="65">
        <v>522099600</v>
      </c>
      <c r="AN125" s="65">
        <v>584751552</v>
      </c>
      <c r="AO125" s="65"/>
      <c r="AP125" s="65"/>
      <c r="AQ125" s="65"/>
      <c r="AR125" s="65"/>
      <c r="AS125" s="65"/>
      <c r="AT125" s="65"/>
      <c r="AU125" s="65"/>
      <c r="AV125" s="65"/>
      <c r="AW125" s="65"/>
      <c r="AX125" s="65">
        <v>0</v>
      </c>
      <c r="AY125" s="122">
        <f t="shared" si="145"/>
        <v>0</v>
      </c>
      <c r="AZ125" s="57" t="s">
        <v>126</v>
      </c>
      <c r="BA125" s="57" t="s">
        <v>415</v>
      </c>
      <c r="BB125" s="57" t="s">
        <v>414</v>
      </c>
      <c r="BC125" s="57"/>
      <c r="BD125" s="70"/>
      <c r="BE125" s="70"/>
      <c r="BF125" s="70"/>
      <c r="BG125" s="70"/>
      <c r="BH125" s="70"/>
      <c r="BI125" s="70"/>
      <c r="BJ125" s="70"/>
      <c r="BK125" s="70"/>
      <c r="BL125" s="70" t="s">
        <v>482</v>
      </c>
      <c r="BM125" s="70"/>
    </row>
    <row r="126" spans="1:65" ht="12.95" customHeight="1" x14ac:dyDescent="0.25">
      <c r="A126" s="119" t="s">
        <v>392</v>
      </c>
      <c r="B126" s="57" t="s">
        <v>444</v>
      </c>
      <c r="C126" s="57"/>
      <c r="D126" s="58">
        <v>24100070</v>
      </c>
      <c r="E126" s="57" t="s">
        <v>413</v>
      </c>
      <c r="F126" s="54"/>
      <c r="G126" s="117" t="s">
        <v>399</v>
      </c>
      <c r="H126" s="117" t="s">
        <v>400</v>
      </c>
      <c r="I126" s="117" t="s">
        <v>401</v>
      </c>
      <c r="J126" s="57" t="s">
        <v>118</v>
      </c>
      <c r="K126" s="57"/>
      <c r="L126" s="57"/>
      <c r="M126" s="58">
        <v>100</v>
      </c>
      <c r="N126" s="57" t="s">
        <v>443</v>
      </c>
      <c r="O126" s="57" t="s">
        <v>119</v>
      </c>
      <c r="P126" s="57" t="s">
        <v>120</v>
      </c>
      <c r="Q126" s="53" t="s">
        <v>121</v>
      </c>
      <c r="R126" s="58" t="s">
        <v>139</v>
      </c>
      <c r="S126" s="57" t="s">
        <v>454</v>
      </c>
      <c r="T126" s="57"/>
      <c r="U126" s="57"/>
      <c r="V126" s="57" t="s">
        <v>123</v>
      </c>
      <c r="W126" s="57" t="s">
        <v>124</v>
      </c>
      <c r="X126" s="57">
        <v>0</v>
      </c>
      <c r="Y126" s="57">
        <v>100</v>
      </c>
      <c r="Z126" s="57">
        <v>0</v>
      </c>
      <c r="AA126" s="57"/>
      <c r="AB126" s="57" t="s">
        <v>125</v>
      </c>
      <c r="AC126" s="57"/>
      <c r="AD126" s="57">
        <v>225801504</v>
      </c>
      <c r="AE126" s="65">
        <v>225801504</v>
      </c>
      <c r="AF126" s="65">
        <v>252897684.48000002</v>
      </c>
      <c r="AG126" s="65"/>
      <c r="AH126" s="65">
        <v>236449920</v>
      </c>
      <c r="AI126" s="65">
        <v>236449920</v>
      </c>
      <c r="AJ126" s="65">
        <v>264823910.40000004</v>
      </c>
      <c r="AK126" s="57"/>
      <c r="AL126" s="57">
        <v>248267160</v>
      </c>
      <c r="AM126" s="65">
        <v>248267160</v>
      </c>
      <c r="AN126" s="65">
        <v>278059219.20000005</v>
      </c>
      <c r="AO126" s="65"/>
      <c r="AP126" s="65"/>
      <c r="AQ126" s="65"/>
      <c r="AR126" s="65"/>
      <c r="AS126" s="65"/>
      <c r="AT126" s="65"/>
      <c r="AU126" s="65"/>
      <c r="AV126" s="65"/>
      <c r="AW126" s="65"/>
      <c r="AX126" s="65">
        <v>0</v>
      </c>
      <c r="AY126" s="122">
        <f t="shared" si="145"/>
        <v>0</v>
      </c>
      <c r="AZ126" s="57" t="s">
        <v>126</v>
      </c>
      <c r="BA126" s="57" t="s">
        <v>455</v>
      </c>
      <c r="BB126" s="57" t="s">
        <v>456</v>
      </c>
      <c r="BC126" s="57"/>
      <c r="BD126" s="70"/>
      <c r="BE126" s="70"/>
      <c r="BF126" s="70"/>
      <c r="BG126" s="70"/>
      <c r="BH126" s="70"/>
      <c r="BI126" s="70"/>
      <c r="BJ126" s="70"/>
      <c r="BK126" s="70"/>
      <c r="BL126" s="70" t="s">
        <v>482</v>
      </c>
      <c r="BM126" s="70"/>
    </row>
    <row r="127" spans="1:65" ht="12.95" customHeight="1" x14ac:dyDescent="0.25">
      <c r="A127" s="119" t="s">
        <v>392</v>
      </c>
      <c r="B127" s="57" t="s">
        <v>444</v>
      </c>
      <c r="C127" s="57"/>
      <c r="D127" s="58">
        <v>24100071</v>
      </c>
      <c r="E127" s="57" t="s">
        <v>410</v>
      </c>
      <c r="F127" s="54"/>
      <c r="G127" s="117" t="s">
        <v>399</v>
      </c>
      <c r="H127" s="117" t="s">
        <v>400</v>
      </c>
      <c r="I127" s="117" t="s">
        <v>401</v>
      </c>
      <c r="J127" s="57" t="s">
        <v>118</v>
      </c>
      <c r="K127" s="57"/>
      <c r="L127" s="57"/>
      <c r="M127" s="58">
        <v>100</v>
      </c>
      <c r="N127" s="57" t="s">
        <v>443</v>
      </c>
      <c r="O127" s="57" t="s">
        <v>119</v>
      </c>
      <c r="P127" s="57" t="s">
        <v>120</v>
      </c>
      <c r="Q127" s="53" t="s">
        <v>121</v>
      </c>
      <c r="R127" s="58" t="s">
        <v>139</v>
      </c>
      <c r="S127" s="57" t="s">
        <v>119</v>
      </c>
      <c r="T127" s="57"/>
      <c r="U127" s="57"/>
      <c r="V127" s="57" t="s">
        <v>123</v>
      </c>
      <c r="W127" s="57" t="s">
        <v>124</v>
      </c>
      <c r="X127" s="57">
        <v>0</v>
      </c>
      <c r="Y127" s="57">
        <v>100</v>
      </c>
      <c r="Z127" s="57">
        <v>0</v>
      </c>
      <c r="AA127" s="57"/>
      <c r="AB127" s="57" t="s">
        <v>125</v>
      </c>
      <c r="AC127" s="57"/>
      <c r="AD127" s="57">
        <v>63279936</v>
      </c>
      <c r="AE127" s="65">
        <v>63279936</v>
      </c>
      <c r="AF127" s="65">
        <v>70873528.320000008</v>
      </c>
      <c r="AG127" s="65"/>
      <c r="AH127" s="65">
        <v>66260640</v>
      </c>
      <c r="AI127" s="65">
        <v>66260640</v>
      </c>
      <c r="AJ127" s="65">
        <v>74211916.800000012</v>
      </c>
      <c r="AK127" s="57"/>
      <c r="AL127" s="57">
        <v>69589440</v>
      </c>
      <c r="AM127" s="65">
        <v>69589440</v>
      </c>
      <c r="AN127" s="65">
        <v>77940172.800000012</v>
      </c>
      <c r="AO127" s="65"/>
      <c r="AP127" s="65"/>
      <c r="AQ127" s="65"/>
      <c r="AR127" s="65"/>
      <c r="AS127" s="65"/>
      <c r="AT127" s="65"/>
      <c r="AU127" s="65"/>
      <c r="AV127" s="65"/>
      <c r="AW127" s="65"/>
      <c r="AX127" s="65">
        <v>0</v>
      </c>
      <c r="AY127" s="122">
        <f t="shared" si="145"/>
        <v>0</v>
      </c>
      <c r="AZ127" s="57" t="s">
        <v>126</v>
      </c>
      <c r="BA127" s="57" t="s">
        <v>418</v>
      </c>
      <c r="BB127" s="57" t="s">
        <v>417</v>
      </c>
      <c r="BC127" s="57"/>
      <c r="BD127" s="70"/>
      <c r="BE127" s="70"/>
      <c r="BF127" s="70"/>
      <c r="BG127" s="70"/>
      <c r="BH127" s="70"/>
      <c r="BI127" s="70"/>
      <c r="BJ127" s="70"/>
      <c r="BK127" s="70"/>
      <c r="BL127" s="70" t="s">
        <v>482</v>
      </c>
      <c r="BM127" s="70"/>
    </row>
    <row r="128" spans="1:65" ht="12.95" customHeight="1" x14ac:dyDescent="0.25">
      <c r="A128" s="119" t="s">
        <v>392</v>
      </c>
      <c r="B128" s="57" t="s">
        <v>444</v>
      </c>
      <c r="C128" s="57"/>
      <c r="D128" s="58">
        <v>24100072</v>
      </c>
      <c r="E128" s="57" t="s">
        <v>407</v>
      </c>
      <c r="F128" s="54"/>
      <c r="G128" s="117" t="s">
        <v>399</v>
      </c>
      <c r="H128" s="117" t="s">
        <v>400</v>
      </c>
      <c r="I128" s="117" t="s">
        <v>401</v>
      </c>
      <c r="J128" s="57" t="s">
        <v>118</v>
      </c>
      <c r="K128" s="57"/>
      <c r="L128" s="57"/>
      <c r="M128" s="58">
        <v>100</v>
      </c>
      <c r="N128" s="57" t="s">
        <v>443</v>
      </c>
      <c r="O128" s="57" t="s">
        <v>119</v>
      </c>
      <c r="P128" s="57" t="s">
        <v>120</v>
      </c>
      <c r="Q128" s="53" t="s">
        <v>121</v>
      </c>
      <c r="R128" s="58" t="s">
        <v>139</v>
      </c>
      <c r="S128" s="57" t="s">
        <v>119</v>
      </c>
      <c r="T128" s="57"/>
      <c r="U128" s="57"/>
      <c r="V128" s="57" t="s">
        <v>123</v>
      </c>
      <c r="W128" s="57" t="s">
        <v>124</v>
      </c>
      <c r="X128" s="57">
        <v>0</v>
      </c>
      <c r="Y128" s="57">
        <v>100</v>
      </c>
      <c r="Z128" s="57">
        <v>0</v>
      </c>
      <c r="AA128" s="57"/>
      <c r="AB128" s="57" t="s">
        <v>125</v>
      </c>
      <c r="AC128" s="57"/>
      <c r="AD128" s="57">
        <v>38280672</v>
      </c>
      <c r="AE128" s="65">
        <v>38280672</v>
      </c>
      <c r="AF128" s="65">
        <v>42874352.640000001</v>
      </c>
      <c r="AG128" s="65"/>
      <c r="AH128" s="65">
        <v>40085760</v>
      </c>
      <c r="AI128" s="65">
        <v>40085760</v>
      </c>
      <c r="AJ128" s="65">
        <v>44896051.200000003</v>
      </c>
      <c r="AK128" s="57"/>
      <c r="AL128" s="57">
        <v>42083040</v>
      </c>
      <c r="AM128" s="65">
        <v>42083040</v>
      </c>
      <c r="AN128" s="65">
        <v>47133004.800000004</v>
      </c>
      <c r="AO128" s="65"/>
      <c r="AP128" s="65"/>
      <c r="AQ128" s="65"/>
      <c r="AR128" s="65"/>
      <c r="AS128" s="65"/>
      <c r="AT128" s="65"/>
      <c r="AU128" s="65"/>
      <c r="AV128" s="65"/>
      <c r="AW128" s="65"/>
      <c r="AX128" s="65">
        <v>0</v>
      </c>
      <c r="AY128" s="122">
        <f t="shared" si="145"/>
        <v>0</v>
      </c>
      <c r="AZ128" s="57" t="s">
        <v>126</v>
      </c>
      <c r="BA128" s="57" t="s">
        <v>421</v>
      </c>
      <c r="BB128" s="57" t="s">
        <v>420</v>
      </c>
      <c r="BC128" s="57"/>
      <c r="BD128" s="70"/>
      <c r="BE128" s="70"/>
      <c r="BF128" s="70"/>
      <c r="BG128" s="70"/>
      <c r="BH128" s="70"/>
      <c r="BI128" s="70"/>
      <c r="BJ128" s="70"/>
      <c r="BK128" s="70"/>
      <c r="BL128" s="70" t="s">
        <v>482</v>
      </c>
      <c r="BM128" s="70"/>
    </row>
    <row r="129" spans="1:65" ht="12.95" customHeight="1" x14ac:dyDescent="0.25">
      <c r="A129" s="119" t="s">
        <v>392</v>
      </c>
      <c r="B129" s="57" t="s">
        <v>457</v>
      </c>
      <c r="C129" s="57"/>
      <c r="D129" s="58">
        <v>24100073</v>
      </c>
      <c r="E129" s="57" t="s">
        <v>186</v>
      </c>
      <c r="F129" s="54"/>
      <c r="G129" s="117" t="s">
        <v>423</v>
      </c>
      <c r="H129" s="117" t="s">
        <v>424</v>
      </c>
      <c r="I129" s="117" t="s">
        <v>425</v>
      </c>
      <c r="J129" s="57" t="s">
        <v>118</v>
      </c>
      <c r="K129" s="57"/>
      <c r="L129" s="57"/>
      <c r="M129" s="58">
        <v>100</v>
      </c>
      <c r="N129" s="57" t="s">
        <v>443</v>
      </c>
      <c r="O129" s="57" t="s">
        <v>119</v>
      </c>
      <c r="P129" s="57" t="s">
        <v>120</v>
      </c>
      <c r="Q129" s="53" t="s">
        <v>121</v>
      </c>
      <c r="R129" s="58" t="s">
        <v>139</v>
      </c>
      <c r="S129" s="57" t="s">
        <v>119</v>
      </c>
      <c r="T129" s="57"/>
      <c r="U129" s="57"/>
      <c r="V129" s="57" t="s">
        <v>123</v>
      </c>
      <c r="W129" s="57" t="s">
        <v>124</v>
      </c>
      <c r="X129" s="57">
        <v>0</v>
      </c>
      <c r="Y129" s="57">
        <v>100</v>
      </c>
      <c r="Z129" s="57">
        <v>0</v>
      </c>
      <c r="AA129" s="57"/>
      <c r="AB129" s="57" t="s">
        <v>125</v>
      </c>
      <c r="AC129" s="57"/>
      <c r="AD129" s="57">
        <v>118090837.68000001</v>
      </c>
      <c r="AE129" s="65">
        <v>118090837.68000001</v>
      </c>
      <c r="AF129" s="65">
        <v>132261738.20160002</v>
      </c>
      <c r="AG129" s="65"/>
      <c r="AH129" s="65">
        <v>118090837.68000001</v>
      </c>
      <c r="AI129" s="65">
        <v>118090837.68000001</v>
      </c>
      <c r="AJ129" s="65">
        <v>132261738.20160002</v>
      </c>
      <c r="AK129" s="57"/>
      <c r="AL129" s="57">
        <v>118090837.68000001</v>
      </c>
      <c r="AM129" s="65">
        <v>118090837.68000001</v>
      </c>
      <c r="AN129" s="65">
        <v>132261738.20160002</v>
      </c>
      <c r="AO129" s="65"/>
      <c r="AP129" s="65"/>
      <c r="AQ129" s="65"/>
      <c r="AR129" s="65"/>
      <c r="AS129" s="65"/>
      <c r="AT129" s="65"/>
      <c r="AU129" s="65"/>
      <c r="AV129" s="65"/>
      <c r="AW129" s="65"/>
      <c r="AX129" s="65">
        <f t="shared" si="162"/>
        <v>354272513.04000002</v>
      </c>
      <c r="AY129" s="122">
        <f t="shared" si="145"/>
        <v>396785214.60480005</v>
      </c>
      <c r="AZ129" s="57" t="s">
        <v>126</v>
      </c>
      <c r="BA129" s="57" t="s">
        <v>427</v>
      </c>
      <c r="BB129" s="57" t="s">
        <v>426</v>
      </c>
      <c r="BC129" s="57"/>
      <c r="BD129" s="70"/>
      <c r="BE129" s="70"/>
      <c r="BF129" s="70"/>
      <c r="BG129" s="70"/>
      <c r="BH129" s="70"/>
      <c r="BI129" s="70"/>
      <c r="BJ129" s="70"/>
      <c r="BK129" s="70"/>
      <c r="BL129" s="70"/>
      <c r="BM129" s="70"/>
    </row>
    <row r="130" spans="1:65" ht="12.95" customHeight="1" x14ac:dyDescent="0.25">
      <c r="A130" s="202" t="s">
        <v>428</v>
      </c>
      <c r="B130" s="198" t="s">
        <v>429</v>
      </c>
      <c r="C130" s="198"/>
      <c r="D130" s="58">
        <v>24100074</v>
      </c>
      <c r="E130" s="174" t="s">
        <v>269</v>
      </c>
      <c r="F130" s="54"/>
      <c r="G130" s="203" t="s">
        <v>431</v>
      </c>
      <c r="H130" s="203" t="s">
        <v>432</v>
      </c>
      <c r="I130" s="203" t="s">
        <v>433</v>
      </c>
      <c r="J130" s="204" t="s">
        <v>118</v>
      </c>
      <c r="K130" s="204"/>
      <c r="L130" s="205" t="s">
        <v>434</v>
      </c>
      <c r="M130" s="332" t="s">
        <v>143</v>
      </c>
      <c r="N130" s="204">
        <v>230000000</v>
      </c>
      <c r="O130" s="204" t="s">
        <v>140</v>
      </c>
      <c r="P130" s="204" t="s">
        <v>141</v>
      </c>
      <c r="Q130" s="53" t="s">
        <v>121</v>
      </c>
      <c r="R130" s="392" t="s">
        <v>139</v>
      </c>
      <c r="S130" s="204" t="s">
        <v>122</v>
      </c>
      <c r="T130" s="206"/>
      <c r="U130" s="204"/>
      <c r="V130" s="204" t="s">
        <v>123</v>
      </c>
      <c r="W130" s="204" t="s">
        <v>124</v>
      </c>
      <c r="X130" s="205">
        <v>0</v>
      </c>
      <c r="Y130" s="205">
        <v>90</v>
      </c>
      <c r="Z130" s="205">
        <v>10</v>
      </c>
      <c r="AA130" s="205"/>
      <c r="AB130" s="207" t="s">
        <v>125</v>
      </c>
      <c r="AC130" s="208"/>
      <c r="AD130" s="209"/>
      <c r="AE130" s="210">
        <v>84000000</v>
      </c>
      <c r="AF130" s="210">
        <v>94080000.000000015</v>
      </c>
      <c r="AG130" s="211"/>
      <c r="AH130" s="210"/>
      <c r="AI130" s="210">
        <v>84000000</v>
      </c>
      <c r="AJ130" s="212">
        <v>94080000.000000015</v>
      </c>
      <c r="AK130" s="208"/>
      <c r="AL130" s="209"/>
      <c r="AM130" s="209">
        <v>84000000</v>
      </c>
      <c r="AN130" s="210">
        <v>94080000.000000015</v>
      </c>
      <c r="AO130" s="65"/>
      <c r="AP130" s="65"/>
      <c r="AQ130" s="65"/>
      <c r="AR130" s="65"/>
      <c r="AS130" s="65"/>
      <c r="AT130" s="65"/>
      <c r="AU130" s="65"/>
      <c r="AV130" s="65"/>
      <c r="AW130" s="65"/>
      <c r="AX130" s="65">
        <f t="shared" si="162"/>
        <v>252000000</v>
      </c>
      <c r="AY130" s="122">
        <f t="shared" si="145"/>
        <v>282240000</v>
      </c>
      <c r="AZ130" s="204" t="s">
        <v>126</v>
      </c>
      <c r="BA130" s="213" t="s">
        <v>465</v>
      </c>
      <c r="BB130" s="201" t="s">
        <v>466</v>
      </c>
      <c r="BC130" s="204"/>
      <c r="BD130" s="69"/>
      <c r="BE130" s="69"/>
      <c r="BF130" s="69"/>
      <c r="BG130" s="69"/>
      <c r="BH130" s="69"/>
      <c r="BI130" s="69"/>
      <c r="BJ130" s="69"/>
      <c r="BK130" s="69"/>
      <c r="BL130" s="70"/>
      <c r="BM130" s="70"/>
    </row>
    <row r="131" spans="1:65" ht="12.95" customHeight="1" x14ac:dyDescent="0.25">
      <c r="A131" s="202" t="s">
        <v>428</v>
      </c>
      <c r="B131" s="198" t="s">
        <v>429</v>
      </c>
      <c r="C131" s="198"/>
      <c r="D131" s="58">
        <v>24100075</v>
      </c>
      <c r="E131" s="174" t="s">
        <v>264</v>
      </c>
      <c r="F131" s="54"/>
      <c r="G131" s="203" t="s">
        <v>431</v>
      </c>
      <c r="H131" s="203" t="s">
        <v>432</v>
      </c>
      <c r="I131" s="203" t="s">
        <v>433</v>
      </c>
      <c r="J131" s="204" t="s">
        <v>118</v>
      </c>
      <c r="K131" s="204"/>
      <c r="L131" s="205" t="s">
        <v>434</v>
      </c>
      <c r="M131" s="332" t="s">
        <v>143</v>
      </c>
      <c r="N131" s="204">
        <v>230000000</v>
      </c>
      <c r="O131" s="204" t="s">
        <v>140</v>
      </c>
      <c r="P131" s="204" t="s">
        <v>141</v>
      </c>
      <c r="Q131" s="53" t="s">
        <v>121</v>
      </c>
      <c r="R131" s="392" t="s">
        <v>139</v>
      </c>
      <c r="S131" s="204" t="s">
        <v>122</v>
      </c>
      <c r="T131" s="206"/>
      <c r="U131" s="204"/>
      <c r="V131" s="204" t="s">
        <v>123</v>
      </c>
      <c r="W131" s="204" t="s">
        <v>124</v>
      </c>
      <c r="X131" s="205">
        <v>0</v>
      </c>
      <c r="Y131" s="205">
        <v>90</v>
      </c>
      <c r="Z131" s="205">
        <v>10</v>
      </c>
      <c r="AA131" s="205"/>
      <c r="AB131" s="207" t="s">
        <v>125</v>
      </c>
      <c r="AC131" s="208"/>
      <c r="AD131" s="209"/>
      <c r="AE131" s="210">
        <v>72800000</v>
      </c>
      <c r="AF131" s="210">
        <v>81536000.000000015</v>
      </c>
      <c r="AG131" s="211"/>
      <c r="AH131" s="210"/>
      <c r="AI131" s="210">
        <v>72800000</v>
      </c>
      <c r="AJ131" s="212">
        <v>81536000.000000015</v>
      </c>
      <c r="AK131" s="208"/>
      <c r="AL131" s="209"/>
      <c r="AM131" s="209">
        <v>72800000</v>
      </c>
      <c r="AN131" s="210">
        <v>81536000.000000015</v>
      </c>
      <c r="AO131" s="65"/>
      <c r="AP131" s="65"/>
      <c r="AQ131" s="65"/>
      <c r="AR131" s="65"/>
      <c r="AS131" s="65"/>
      <c r="AT131" s="65"/>
      <c r="AU131" s="65"/>
      <c r="AV131" s="65"/>
      <c r="AW131" s="65"/>
      <c r="AX131" s="65">
        <f t="shared" si="162"/>
        <v>218400000</v>
      </c>
      <c r="AY131" s="122">
        <f t="shared" si="145"/>
        <v>244608000.00000003</v>
      </c>
      <c r="AZ131" s="204" t="s">
        <v>126</v>
      </c>
      <c r="BA131" s="213" t="s">
        <v>467</v>
      </c>
      <c r="BB131" s="201" t="s">
        <v>468</v>
      </c>
      <c r="BC131" s="204"/>
      <c r="BD131" s="69"/>
      <c r="BE131" s="69"/>
      <c r="BF131" s="69"/>
      <c r="BG131" s="69"/>
      <c r="BH131" s="69"/>
      <c r="BI131" s="69"/>
      <c r="BJ131" s="69"/>
      <c r="BK131" s="69"/>
      <c r="BL131" s="70"/>
      <c r="BM131" s="70"/>
    </row>
    <row r="132" spans="1:65" ht="12.95" customHeight="1" x14ac:dyDescent="0.25">
      <c r="A132" s="202" t="s">
        <v>428</v>
      </c>
      <c r="B132" s="198" t="s">
        <v>429</v>
      </c>
      <c r="C132" s="198"/>
      <c r="D132" s="58">
        <v>24100076</v>
      </c>
      <c r="E132" s="174" t="s">
        <v>261</v>
      </c>
      <c r="F132" s="54"/>
      <c r="G132" s="203" t="s">
        <v>431</v>
      </c>
      <c r="H132" s="203" t="s">
        <v>432</v>
      </c>
      <c r="I132" s="203" t="s">
        <v>433</v>
      </c>
      <c r="J132" s="204" t="s">
        <v>118</v>
      </c>
      <c r="K132" s="204"/>
      <c r="L132" s="205" t="s">
        <v>434</v>
      </c>
      <c r="M132" s="332" t="s">
        <v>143</v>
      </c>
      <c r="N132" s="204">
        <v>230000000</v>
      </c>
      <c r="O132" s="204" t="s">
        <v>140</v>
      </c>
      <c r="P132" s="204" t="s">
        <v>141</v>
      </c>
      <c r="Q132" s="53" t="s">
        <v>121</v>
      </c>
      <c r="R132" s="392" t="s">
        <v>139</v>
      </c>
      <c r="S132" s="204" t="s">
        <v>122</v>
      </c>
      <c r="T132" s="206"/>
      <c r="U132" s="204"/>
      <c r="V132" s="204" t="s">
        <v>123</v>
      </c>
      <c r="W132" s="204" t="s">
        <v>124</v>
      </c>
      <c r="X132" s="205">
        <v>0</v>
      </c>
      <c r="Y132" s="205">
        <v>90</v>
      </c>
      <c r="Z132" s="205">
        <v>10</v>
      </c>
      <c r="AA132" s="205"/>
      <c r="AB132" s="207" t="s">
        <v>125</v>
      </c>
      <c r="AC132" s="208"/>
      <c r="AD132" s="209"/>
      <c r="AE132" s="210">
        <v>112000000</v>
      </c>
      <c r="AF132" s="210">
        <v>125440000.00000001</v>
      </c>
      <c r="AG132" s="211"/>
      <c r="AH132" s="210"/>
      <c r="AI132" s="210">
        <v>112000000</v>
      </c>
      <c r="AJ132" s="212">
        <v>125440000.00000001</v>
      </c>
      <c r="AK132" s="208"/>
      <c r="AL132" s="209"/>
      <c r="AM132" s="209">
        <v>112000000</v>
      </c>
      <c r="AN132" s="210">
        <v>125440000.00000001</v>
      </c>
      <c r="AO132" s="65"/>
      <c r="AP132" s="65"/>
      <c r="AQ132" s="65"/>
      <c r="AR132" s="65"/>
      <c r="AS132" s="65"/>
      <c r="AT132" s="65"/>
      <c r="AU132" s="65"/>
      <c r="AV132" s="65"/>
      <c r="AW132" s="65"/>
      <c r="AX132" s="65">
        <f t="shared" si="162"/>
        <v>336000000</v>
      </c>
      <c r="AY132" s="122">
        <f t="shared" si="145"/>
        <v>376320000.00000006</v>
      </c>
      <c r="AZ132" s="204" t="s">
        <v>126</v>
      </c>
      <c r="BA132" s="213" t="s">
        <v>469</v>
      </c>
      <c r="BB132" s="201" t="s">
        <v>470</v>
      </c>
      <c r="BC132" s="204"/>
      <c r="BD132" s="69"/>
      <c r="BE132" s="69"/>
      <c r="BF132" s="69"/>
      <c r="BG132" s="69"/>
      <c r="BH132" s="69"/>
      <c r="BI132" s="69"/>
      <c r="BJ132" s="69"/>
      <c r="BK132" s="69"/>
      <c r="BL132" s="70"/>
      <c r="BM132" s="70"/>
    </row>
    <row r="133" spans="1:65" ht="12.95" customHeight="1" thickBot="1" x14ac:dyDescent="0.3">
      <c r="A133" s="202" t="s">
        <v>428</v>
      </c>
      <c r="B133" s="198" t="s">
        <v>429</v>
      </c>
      <c r="C133" s="198"/>
      <c r="D133" s="58">
        <v>24100077</v>
      </c>
      <c r="E133" s="174" t="s">
        <v>258</v>
      </c>
      <c r="F133" s="54"/>
      <c r="G133" s="203" t="s">
        <v>431</v>
      </c>
      <c r="H133" s="203" t="s">
        <v>432</v>
      </c>
      <c r="I133" s="203" t="s">
        <v>433</v>
      </c>
      <c r="J133" s="204" t="s">
        <v>118</v>
      </c>
      <c r="K133" s="204"/>
      <c r="L133" s="205"/>
      <c r="M133" s="332" t="s">
        <v>143</v>
      </c>
      <c r="N133" s="204">
        <v>230000000</v>
      </c>
      <c r="O133" s="204" t="s">
        <v>140</v>
      </c>
      <c r="P133" s="204" t="s">
        <v>141</v>
      </c>
      <c r="Q133" s="53" t="s">
        <v>121</v>
      </c>
      <c r="R133" s="392" t="s">
        <v>139</v>
      </c>
      <c r="S133" s="204" t="s">
        <v>122</v>
      </c>
      <c r="T133" s="206"/>
      <c r="U133" s="204"/>
      <c r="V133" s="204" t="s">
        <v>123</v>
      </c>
      <c r="W133" s="204" t="s">
        <v>124</v>
      </c>
      <c r="X133" s="205">
        <v>0</v>
      </c>
      <c r="Y133" s="205">
        <v>90</v>
      </c>
      <c r="Z133" s="205">
        <v>10</v>
      </c>
      <c r="AA133" s="205"/>
      <c r="AB133" s="207" t="s">
        <v>125</v>
      </c>
      <c r="AC133" s="208"/>
      <c r="AD133" s="209"/>
      <c r="AE133" s="210">
        <v>67200000</v>
      </c>
      <c r="AF133" s="210">
        <v>75264000</v>
      </c>
      <c r="AG133" s="211"/>
      <c r="AH133" s="210"/>
      <c r="AI133" s="210">
        <v>67200000</v>
      </c>
      <c r="AJ133" s="212">
        <v>75264000</v>
      </c>
      <c r="AK133" s="208"/>
      <c r="AL133" s="209"/>
      <c r="AM133" s="209">
        <v>67200000</v>
      </c>
      <c r="AN133" s="210">
        <v>75264000</v>
      </c>
      <c r="AO133" s="65"/>
      <c r="AP133" s="65"/>
      <c r="AQ133" s="65"/>
      <c r="AR133" s="65"/>
      <c r="AS133" s="65"/>
      <c r="AT133" s="65"/>
      <c r="AU133" s="65"/>
      <c r="AV133" s="65"/>
      <c r="AW133" s="65"/>
      <c r="AX133" s="65">
        <f t="shared" si="162"/>
        <v>201600000</v>
      </c>
      <c r="AY133" s="122">
        <f t="shared" si="145"/>
        <v>225792000.00000003</v>
      </c>
      <c r="AZ133" s="204" t="s">
        <v>126</v>
      </c>
      <c r="BA133" s="213" t="s">
        <v>471</v>
      </c>
      <c r="BB133" s="201" t="s">
        <v>472</v>
      </c>
      <c r="BC133" s="204"/>
      <c r="BD133" s="69"/>
      <c r="BE133" s="69"/>
      <c r="BF133" s="69"/>
      <c r="BG133" s="69"/>
      <c r="BH133" s="69"/>
      <c r="BI133" s="69"/>
      <c r="BJ133" s="69"/>
      <c r="BK133" s="69"/>
      <c r="BL133" s="70"/>
      <c r="BM133" s="70"/>
    </row>
    <row r="134" spans="1:65" s="169" customFormat="1" ht="12.95" customHeight="1" x14ac:dyDescent="0.25">
      <c r="A134" s="159" t="s">
        <v>428</v>
      </c>
      <c r="B134" s="159" t="s">
        <v>528</v>
      </c>
      <c r="C134" s="160"/>
      <c r="D134" s="160" t="s">
        <v>529</v>
      </c>
      <c r="E134" s="161" t="s">
        <v>530</v>
      </c>
      <c r="F134" s="159"/>
      <c r="G134" s="214" t="s">
        <v>531</v>
      </c>
      <c r="H134" s="214" t="s">
        <v>532</v>
      </c>
      <c r="I134" s="214" t="s">
        <v>532</v>
      </c>
      <c r="J134" s="165" t="s">
        <v>118</v>
      </c>
      <c r="K134" s="165"/>
      <c r="L134" s="215" t="s">
        <v>434</v>
      </c>
      <c r="M134" s="338" t="s">
        <v>143</v>
      </c>
      <c r="N134" s="216">
        <v>230000000</v>
      </c>
      <c r="O134" s="217" t="s">
        <v>140</v>
      </c>
      <c r="P134" s="165" t="s">
        <v>120</v>
      </c>
      <c r="Q134" s="165" t="s">
        <v>121</v>
      </c>
      <c r="R134" s="283" t="s">
        <v>139</v>
      </c>
      <c r="S134" s="165" t="s">
        <v>122</v>
      </c>
      <c r="T134" s="165"/>
      <c r="U134" s="165"/>
      <c r="V134" s="218" t="s">
        <v>123</v>
      </c>
      <c r="W134" s="218" t="s">
        <v>124</v>
      </c>
      <c r="X134" s="219">
        <v>0</v>
      </c>
      <c r="Y134" s="219">
        <v>100</v>
      </c>
      <c r="Z134" s="219">
        <v>0</v>
      </c>
      <c r="AA134" s="165"/>
      <c r="AB134" s="82" t="s">
        <v>125</v>
      </c>
      <c r="AC134" s="82"/>
      <c r="AD134" s="82"/>
      <c r="AE134" s="167">
        <v>3622500</v>
      </c>
      <c r="AF134" s="167">
        <f>AE134*1.12</f>
        <v>4057200.0000000005</v>
      </c>
      <c r="AG134" s="80"/>
      <c r="AH134" s="80"/>
      <c r="AI134" s="167">
        <v>3622500</v>
      </c>
      <c r="AJ134" s="167">
        <v>4057200.0000000005</v>
      </c>
      <c r="AK134" s="80"/>
      <c r="AL134" s="80"/>
      <c r="AM134" s="167">
        <v>3622500</v>
      </c>
      <c r="AN134" s="167">
        <v>4057200.0000000005</v>
      </c>
      <c r="AO134" s="80"/>
      <c r="AP134" s="80"/>
      <c r="AQ134" s="80"/>
      <c r="AR134" s="80"/>
      <c r="AS134" s="80"/>
      <c r="AT134" s="80"/>
      <c r="AU134" s="80"/>
      <c r="AV134" s="80"/>
      <c r="AW134" s="80"/>
      <c r="AX134" s="220">
        <f t="shared" si="162"/>
        <v>10867500</v>
      </c>
      <c r="AY134" s="122">
        <f t="shared" si="145"/>
        <v>12171600.000000002</v>
      </c>
      <c r="AZ134" s="82" t="s">
        <v>126</v>
      </c>
      <c r="BA134" s="82" t="s">
        <v>533</v>
      </c>
      <c r="BB134" s="82" t="s">
        <v>534</v>
      </c>
      <c r="BC134" s="82"/>
      <c r="BD134" s="168"/>
      <c r="BE134" s="168"/>
      <c r="BF134" s="168"/>
      <c r="BG134" s="168"/>
      <c r="BH134" s="168"/>
      <c r="BI134" s="168"/>
      <c r="BJ134" s="168"/>
      <c r="BK134" s="168"/>
      <c r="BL134" s="168"/>
      <c r="BM134" s="168"/>
    </row>
    <row r="135" spans="1:65" s="241" customFormat="1" ht="12.95" customHeight="1" x14ac:dyDescent="0.25">
      <c r="A135" s="221" t="s">
        <v>392</v>
      </c>
      <c r="B135" s="222" t="s">
        <v>444</v>
      </c>
      <c r="C135" s="223" t="s">
        <v>562</v>
      </c>
      <c r="D135" s="224" t="s">
        <v>535</v>
      </c>
      <c r="E135" s="174" t="s">
        <v>536</v>
      </c>
      <c r="F135" s="225"/>
      <c r="G135" s="226" t="s">
        <v>537</v>
      </c>
      <c r="H135" s="227" t="s">
        <v>400</v>
      </c>
      <c r="I135" s="227" t="s">
        <v>538</v>
      </c>
      <c r="J135" s="214" t="s">
        <v>118</v>
      </c>
      <c r="K135" s="214"/>
      <c r="L135" s="228"/>
      <c r="M135" s="277">
        <v>100</v>
      </c>
      <c r="N135" s="163">
        <v>230000000</v>
      </c>
      <c r="O135" s="214" t="s">
        <v>119</v>
      </c>
      <c r="P135" s="214" t="s">
        <v>120</v>
      </c>
      <c r="Q135" s="229" t="s">
        <v>539</v>
      </c>
      <c r="R135" s="393" t="s">
        <v>139</v>
      </c>
      <c r="S135" s="214" t="s">
        <v>119</v>
      </c>
      <c r="T135" s="230"/>
      <c r="U135" s="214"/>
      <c r="V135" s="160" t="s">
        <v>123</v>
      </c>
      <c r="W135" s="160" t="s">
        <v>124</v>
      </c>
      <c r="X135" s="223">
        <v>0</v>
      </c>
      <c r="Y135" s="223">
        <v>100</v>
      </c>
      <c r="Z135" s="223">
        <v>0</v>
      </c>
      <c r="AA135" s="225"/>
      <c r="AB135" s="82" t="s">
        <v>125</v>
      </c>
      <c r="AC135" s="231"/>
      <c r="AD135" s="232"/>
      <c r="AE135" s="232">
        <v>194916960</v>
      </c>
      <c r="AF135" s="233">
        <f t="shared" ref="AF135:AF145" si="167">AE135*1.12</f>
        <v>218306995.20000002</v>
      </c>
      <c r="AG135" s="231"/>
      <c r="AH135" s="232"/>
      <c r="AI135" s="232">
        <v>204072960</v>
      </c>
      <c r="AJ135" s="233">
        <f t="shared" ref="AJ135:AJ145" si="168">AI135*1.12</f>
        <v>228561715.20000002</v>
      </c>
      <c r="AK135" s="231"/>
      <c r="AL135" s="232"/>
      <c r="AM135" s="232">
        <v>214252080</v>
      </c>
      <c r="AN135" s="233">
        <f t="shared" ref="AN135:AN145" si="169">AM135*1.12</f>
        <v>239962329.60000002</v>
      </c>
      <c r="AO135" s="234"/>
      <c r="AP135" s="235"/>
      <c r="AQ135" s="235"/>
      <c r="AR135" s="235"/>
      <c r="AS135" s="235"/>
      <c r="AT135" s="235"/>
      <c r="AU135" s="235"/>
      <c r="AV135" s="235"/>
      <c r="AW135" s="214"/>
      <c r="AX135" s="236">
        <f t="shared" si="162"/>
        <v>613242000</v>
      </c>
      <c r="AY135" s="122">
        <f t="shared" si="145"/>
        <v>686831040.00000012</v>
      </c>
      <c r="AZ135" s="214" t="s">
        <v>126</v>
      </c>
      <c r="BA135" s="237" t="s">
        <v>540</v>
      </c>
      <c r="BB135" s="237" t="s">
        <v>541</v>
      </c>
      <c r="BC135" s="238"/>
      <c r="BD135" s="239"/>
      <c r="BE135" s="239"/>
      <c r="BF135" s="239"/>
      <c r="BG135" s="239"/>
      <c r="BH135" s="239"/>
      <c r="BI135" s="239"/>
      <c r="BJ135" s="239"/>
      <c r="BK135" s="239"/>
      <c r="BL135" s="240"/>
      <c r="BM135" s="240"/>
    </row>
    <row r="136" spans="1:65" s="241" customFormat="1" ht="12.95" customHeight="1" x14ac:dyDescent="0.25">
      <c r="A136" s="221" t="s">
        <v>392</v>
      </c>
      <c r="B136" s="222" t="s">
        <v>444</v>
      </c>
      <c r="C136" s="223" t="s">
        <v>562</v>
      </c>
      <c r="D136" s="224" t="s">
        <v>542</v>
      </c>
      <c r="E136" s="174" t="s">
        <v>543</v>
      </c>
      <c r="F136" s="225"/>
      <c r="G136" s="226" t="s">
        <v>537</v>
      </c>
      <c r="H136" s="227" t="s">
        <v>400</v>
      </c>
      <c r="I136" s="227" t="s">
        <v>538</v>
      </c>
      <c r="J136" s="214" t="s">
        <v>118</v>
      </c>
      <c r="K136" s="214"/>
      <c r="L136" s="228"/>
      <c r="M136" s="277">
        <v>100</v>
      </c>
      <c r="N136" s="163">
        <v>230000000</v>
      </c>
      <c r="O136" s="214" t="s">
        <v>119</v>
      </c>
      <c r="P136" s="214" t="s">
        <v>120</v>
      </c>
      <c r="Q136" s="229" t="s">
        <v>539</v>
      </c>
      <c r="R136" s="393" t="s">
        <v>139</v>
      </c>
      <c r="S136" s="214" t="s">
        <v>445</v>
      </c>
      <c r="T136" s="230"/>
      <c r="U136" s="214"/>
      <c r="V136" s="160" t="s">
        <v>123</v>
      </c>
      <c r="W136" s="160" t="s">
        <v>124</v>
      </c>
      <c r="X136" s="223">
        <v>0</v>
      </c>
      <c r="Y136" s="223">
        <v>100</v>
      </c>
      <c r="Z136" s="223">
        <v>0</v>
      </c>
      <c r="AA136" s="225"/>
      <c r="AB136" s="82" t="s">
        <v>125</v>
      </c>
      <c r="AC136" s="231"/>
      <c r="AD136" s="232"/>
      <c r="AE136" s="232">
        <v>465693816</v>
      </c>
      <c r="AF136" s="233">
        <f t="shared" si="167"/>
        <v>521577073.92000008</v>
      </c>
      <c r="AG136" s="231"/>
      <c r="AH136" s="232"/>
      <c r="AI136" s="232">
        <v>487840320</v>
      </c>
      <c r="AJ136" s="233">
        <f t="shared" si="168"/>
        <v>546381158.4000001</v>
      </c>
      <c r="AK136" s="231"/>
      <c r="AL136" s="232"/>
      <c r="AM136" s="232">
        <v>512976060</v>
      </c>
      <c r="AN136" s="233">
        <f t="shared" si="169"/>
        <v>574533187.20000005</v>
      </c>
      <c r="AO136" s="234"/>
      <c r="AP136" s="235"/>
      <c r="AQ136" s="235"/>
      <c r="AR136" s="235"/>
      <c r="AS136" s="235"/>
      <c r="AT136" s="235"/>
      <c r="AU136" s="235"/>
      <c r="AV136" s="235"/>
      <c r="AW136" s="214"/>
      <c r="AX136" s="236">
        <f t="shared" si="162"/>
        <v>1466510196</v>
      </c>
      <c r="AY136" s="122">
        <f t="shared" si="145"/>
        <v>1642491419.5200002</v>
      </c>
      <c r="AZ136" s="214" t="s">
        <v>126</v>
      </c>
      <c r="BA136" s="237" t="s">
        <v>406</v>
      </c>
      <c r="BB136" s="237" t="s">
        <v>405</v>
      </c>
      <c r="BC136" s="238"/>
      <c r="BD136" s="239"/>
      <c r="BE136" s="239"/>
      <c r="BF136" s="239"/>
      <c r="BG136" s="239"/>
      <c r="BH136" s="239"/>
      <c r="BI136" s="239"/>
      <c r="BJ136" s="239"/>
      <c r="BK136" s="239"/>
      <c r="BL136" s="240"/>
      <c r="BM136" s="240"/>
    </row>
    <row r="137" spans="1:65" s="241" customFormat="1" ht="12.95" customHeight="1" x14ac:dyDescent="0.25">
      <c r="A137" s="221" t="s">
        <v>392</v>
      </c>
      <c r="B137" s="222" t="s">
        <v>444</v>
      </c>
      <c r="C137" s="223" t="s">
        <v>562</v>
      </c>
      <c r="D137" s="224" t="s">
        <v>544</v>
      </c>
      <c r="E137" s="174" t="s">
        <v>545</v>
      </c>
      <c r="F137" s="225"/>
      <c r="G137" s="226" t="s">
        <v>537</v>
      </c>
      <c r="H137" s="227" t="s">
        <v>400</v>
      </c>
      <c r="I137" s="227" t="s">
        <v>538</v>
      </c>
      <c r="J137" s="214" t="s">
        <v>118</v>
      </c>
      <c r="K137" s="214"/>
      <c r="L137" s="228"/>
      <c r="M137" s="277">
        <v>100</v>
      </c>
      <c r="N137" s="163">
        <v>230000000</v>
      </c>
      <c r="O137" s="214" t="s">
        <v>119</v>
      </c>
      <c r="P137" s="214" t="s">
        <v>120</v>
      </c>
      <c r="Q137" s="229" t="s">
        <v>539</v>
      </c>
      <c r="R137" s="393" t="s">
        <v>139</v>
      </c>
      <c r="S137" s="214" t="s">
        <v>445</v>
      </c>
      <c r="T137" s="230"/>
      <c r="U137" s="214"/>
      <c r="V137" s="160" t="s">
        <v>123</v>
      </c>
      <c r="W137" s="160" t="s">
        <v>124</v>
      </c>
      <c r="X137" s="223">
        <v>0</v>
      </c>
      <c r="Y137" s="223">
        <v>100</v>
      </c>
      <c r="Z137" s="223">
        <v>0</v>
      </c>
      <c r="AA137" s="225"/>
      <c r="AB137" s="82" t="s">
        <v>125</v>
      </c>
      <c r="AC137" s="231"/>
      <c r="AD137" s="232"/>
      <c r="AE137" s="232">
        <v>136845936</v>
      </c>
      <c r="AF137" s="233">
        <f t="shared" si="167"/>
        <v>153267448.32000002</v>
      </c>
      <c r="AG137" s="231"/>
      <c r="AH137" s="232"/>
      <c r="AI137" s="232">
        <v>142858080</v>
      </c>
      <c r="AJ137" s="233">
        <f t="shared" si="168"/>
        <v>160001049.60000002</v>
      </c>
      <c r="AK137" s="231"/>
      <c r="AL137" s="232"/>
      <c r="AM137" s="232">
        <v>149638320</v>
      </c>
      <c r="AN137" s="233">
        <f t="shared" si="169"/>
        <v>167594918.40000001</v>
      </c>
      <c r="AO137" s="234"/>
      <c r="AP137" s="235"/>
      <c r="AQ137" s="235"/>
      <c r="AR137" s="235"/>
      <c r="AS137" s="235"/>
      <c r="AT137" s="235"/>
      <c r="AU137" s="235"/>
      <c r="AV137" s="235"/>
      <c r="AW137" s="214"/>
      <c r="AX137" s="236">
        <f t="shared" si="162"/>
        <v>429342336</v>
      </c>
      <c r="AY137" s="122">
        <f t="shared" si="145"/>
        <v>480863416.32000005</v>
      </c>
      <c r="AZ137" s="214" t="s">
        <v>126</v>
      </c>
      <c r="BA137" s="237" t="s">
        <v>446</v>
      </c>
      <c r="BB137" s="237" t="s">
        <v>447</v>
      </c>
      <c r="BC137" s="238"/>
      <c r="BD137" s="239"/>
      <c r="BE137" s="239"/>
      <c r="BF137" s="239"/>
      <c r="BG137" s="239"/>
      <c r="BH137" s="239"/>
      <c r="BI137" s="239"/>
      <c r="BJ137" s="239"/>
      <c r="BK137" s="239"/>
      <c r="BL137" s="240"/>
      <c r="BM137" s="240"/>
    </row>
    <row r="138" spans="1:65" s="241" customFormat="1" ht="12.95" customHeight="1" x14ac:dyDescent="0.25">
      <c r="A138" s="221" t="s">
        <v>392</v>
      </c>
      <c r="B138" s="242" t="s">
        <v>444</v>
      </c>
      <c r="C138" s="223" t="s">
        <v>562</v>
      </c>
      <c r="D138" s="243" t="s">
        <v>546</v>
      </c>
      <c r="E138" s="244" t="s">
        <v>547</v>
      </c>
      <c r="F138" s="245"/>
      <c r="G138" s="246" t="s">
        <v>537</v>
      </c>
      <c r="H138" s="247" t="s">
        <v>400</v>
      </c>
      <c r="I138" s="227" t="s">
        <v>538</v>
      </c>
      <c r="J138" s="214" t="s">
        <v>118</v>
      </c>
      <c r="K138" s="248"/>
      <c r="L138" s="249"/>
      <c r="M138" s="339">
        <v>100</v>
      </c>
      <c r="N138" s="163">
        <v>230000000</v>
      </c>
      <c r="O138" s="248" t="s">
        <v>119</v>
      </c>
      <c r="P138" s="248" t="s">
        <v>120</v>
      </c>
      <c r="Q138" s="250" t="s">
        <v>539</v>
      </c>
      <c r="R138" s="394" t="s">
        <v>139</v>
      </c>
      <c r="S138" s="248" t="s">
        <v>448</v>
      </c>
      <c r="T138" s="251"/>
      <c r="U138" s="248"/>
      <c r="V138" s="160" t="s">
        <v>123</v>
      </c>
      <c r="W138" s="160" t="s">
        <v>124</v>
      </c>
      <c r="X138" s="252">
        <v>0</v>
      </c>
      <c r="Y138" s="252">
        <v>100</v>
      </c>
      <c r="Z138" s="252">
        <v>0</v>
      </c>
      <c r="AA138" s="245"/>
      <c r="AB138" s="82" t="s">
        <v>125</v>
      </c>
      <c r="AC138" s="253"/>
      <c r="AD138" s="232"/>
      <c r="AE138" s="232">
        <v>326296128</v>
      </c>
      <c r="AF138" s="254">
        <f t="shared" si="167"/>
        <v>365451663.36000001</v>
      </c>
      <c r="AG138" s="253"/>
      <c r="AH138" s="232"/>
      <c r="AI138" s="232">
        <v>342301680</v>
      </c>
      <c r="AJ138" s="254">
        <f t="shared" si="168"/>
        <v>383377881.60000002</v>
      </c>
      <c r="AK138" s="253"/>
      <c r="AL138" s="232"/>
      <c r="AM138" s="232">
        <v>359461440</v>
      </c>
      <c r="AN138" s="254">
        <f t="shared" si="169"/>
        <v>402596812.80000001</v>
      </c>
      <c r="AO138" s="255"/>
      <c r="AP138" s="256"/>
      <c r="AQ138" s="256"/>
      <c r="AR138" s="256"/>
      <c r="AS138" s="256"/>
      <c r="AT138" s="256"/>
      <c r="AU138" s="256"/>
      <c r="AV138" s="256"/>
      <c r="AW138" s="248"/>
      <c r="AX138" s="257">
        <f t="shared" si="162"/>
        <v>1028059248</v>
      </c>
      <c r="AY138" s="122">
        <f t="shared" si="145"/>
        <v>1151426357.76</v>
      </c>
      <c r="AZ138" s="248" t="s">
        <v>126</v>
      </c>
      <c r="BA138" s="258" t="s">
        <v>409</v>
      </c>
      <c r="BB138" s="258" t="s">
        <v>408</v>
      </c>
      <c r="BC138" s="259"/>
      <c r="BD138" s="239"/>
      <c r="BE138" s="239"/>
      <c r="BF138" s="239"/>
      <c r="BG138" s="239"/>
      <c r="BH138" s="239"/>
      <c r="BI138" s="239"/>
      <c r="BJ138" s="239"/>
      <c r="BK138" s="239"/>
      <c r="BL138" s="240"/>
      <c r="BM138" s="240"/>
    </row>
    <row r="139" spans="1:65" s="241" customFormat="1" ht="12.95" customHeight="1" x14ac:dyDescent="0.25">
      <c r="A139" s="221" t="s">
        <v>392</v>
      </c>
      <c r="B139" s="222" t="s">
        <v>444</v>
      </c>
      <c r="C139" s="223" t="s">
        <v>562</v>
      </c>
      <c r="D139" s="243" t="s">
        <v>548</v>
      </c>
      <c r="E139" s="116" t="s">
        <v>549</v>
      </c>
      <c r="F139" s="245"/>
      <c r="G139" s="260" t="s">
        <v>537</v>
      </c>
      <c r="H139" s="261" t="s">
        <v>400</v>
      </c>
      <c r="I139" s="261" t="s">
        <v>538</v>
      </c>
      <c r="J139" s="262" t="s">
        <v>118</v>
      </c>
      <c r="K139" s="262"/>
      <c r="L139" s="263"/>
      <c r="M139" s="113">
        <v>100</v>
      </c>
      <c r="N139" s="264">
        <v>230000000</v>
      </c>
      <c r="O139" s="262" t="s">
        <v>119</v>
      </c>
      <c r="P139" s="262" t="s">
        <v>120</v>
      </c>
      <c r="Q139" s="240" t="s">
        <v>539</v>
      </c>
      <c r="R139" s="395" t="s">
        <v>139</v>
      </c>
      <c r="S139" s="262" t="s">
        <v>448</v>
      </c>
      <c r="T139" s="265"/>
      <c r="U139" s="262"/>
      <c r="V139" s="266" t="s">
        <v>123</v>
      </c>
      <c r="W139" s="266" t="s">
        <v>124</v>
      </c>
      <c r="X139" s="267">
        <v>0</v>
      </c>
      <c r="Y139" s="267">
        <v>100</v>
      </c>
      <c r="Z139" s="267">
        <v>0</v>
      </c>
      <c r="AA139" s="268"/>
      <c r="AB139" s="83" t="s">
        <v>125</v>
      </c>
      <c r="AC139" s="269"/>
      <c r="AD139" s="270"/>
      <c r="AE139" s="270">
        <v>131909328</v>
      </c>
      <c r="AF139" s="271">
        <f t="shared" si="167"/>
        <v>147738447.36000001</v>
      </c>
      <c r="AG139" s="269"/>
      <c r="AH139" s="270"/>
      <c r="AI139" s="270">
        <v>137882400</v>
      </c>
      <c r="AJ139" s="271">
        <f t="shared" si="168"/>
        <v>154428288</v>
      </c>
      <c r="AK139" s="269"/>
      <c r="AL139" s="270"/>
      <c r="AM139" s="270">
        <v>144224640</v>
      </c>
      <c r="AN139" s="271">
        <f t="shared" si="169"/>
        <v>161531596.80000001</v>
      </c>
      <c r="AO139" s="255"/>
      <c r="AP139" s="256"/>
      <c r="AQ139" s="256"/>
      <c r="AR139" s="256"/>
      <c r="AS139" s="256"/>
      <c r="AT139" s="256"/>
      <c r="AU139" s="256"/>
      <c r="AV139" s="256"/>
      <c r="AW139" s="248"/>
      <c r="AX139" s="257">
        <f t="shared" si="162"/>
        <v>414016368</v>
      </c>
      <c r="AY139" s="122">
        <f t="shared" si="145"/>
        <v>463698332.16000003</v>
      </c>
      <c r="AZ139" s="262" t="s">
        <v>126</v>
      </c>
      <c r="BA139" s="272" t="s">
        <v>449</v>
      </c>
      <c r="BB139" s="272" t="s">
        <v>450</v>
      </c>
      <c r="BC139" s="239"/>
      <c r="BD139" s="239"/>
      <c r="BE139" s="239"/>
      <c r="BF139" s="239"/>
      <c r="BG139" s="239"/>
      <c r="BH139" s="239"/>
      <c r="BI139" s="239"/>
      <c r="BJ139" s="239"/>
      <c r="BK139" s="239"/>
      <c r="BL139" s="240"/>
      <c r="BM139" s="240"/>
    </row>
    <row r="140" spans="1:65" s="241" customFormat="1" ht="12.95" customHeight="1" x14ac:dyDescent="0.25">
      <c r="A140" s="273" t="s">
        <v>392</v>
      </c>
      <c r="B140" s="274" t="s">
        <v>444</v>
      </c>
      <c r="C140" s="223" t="s">
        <v>562</v>
      </c>
      <c r="D140" s="243" t="s">
        <v>550</v>
      </c>
      <c r="E140" s="116" t="s">
        <v>551</v>
      </c>
      <c r="F140" s="245"/>
      <c r="G140" s="260" t="s">
        <v>537</v>
      </c>
      <c r="H140" s="261" t="s">
        <v>400</v>
      </c>
      <c r="I140" s="261" t="s">
        <v>538</v>
      </c>
      <c r="J140" s="262" t="s">
        <v>118</v>
      </c>
      <c r="K140" s="262"/>
      <c r="L140" s="263"/>
      <c r="M140" s="113">
        <v>100</v>
      </c>
      <c r="N140" s="264">
        <v>230000000</v>
      </c>
      <c r="O140" s="262" t="s">
        <v>119</v>
      </c>
      <c r="P140" s="262" t="s">
        <v>120</v>
      </c>
      <c r="Q140" s="240" t="s">
        <v>539</v>
      </c>
      <c r="R140" s="395" t="s">
        <v>139</v>
      </c>
      <c r="S140" s="262" t="s">
        <v>451</v>
      </c>
      <c r="T140" s="265"/>
      <c r="U140" s="262"/>
      <c r="V140" s="266" t="s">
        <v>123</v>
      </c>
      <c r="W140" s="266" t="s">
        <v>124</v>
      </c>
      <c r="X140" s="267">
        <v>0</v>
      </c>
      <c r="Y140" s="267">
        <v>100</v>
      </c>
      <c r="Z140" s="267">
        <v>0</v>
      </c>
      <c r="AA140" s="268"/>
      <c r="AB140" s="83" t="s">
        <v>125</v>
      </c>
      <c r="AC140" s="269"/>
      <c r="AD140" s="270"/>
      <c r="AE140" s="270">
        <v>289034400</v>
      </c>
      <c r="AF140" s="271">
        <f t="shared" si="167"/>
        <v>323718528.00000006</v>
      </c>
      <c r="AG140" s="269"/>
      <c r="AH140" s="270"/>
      <c r="AI140" s="270">
        <v>302724000</v>
      </c>
      <c r="AJ140" s="271">
        <f t="shared" si="168"/>
        <v>339050880.00000006</v>
      </c>
      <c r="AK140" s="269"/>
      <c r="AL140" s="270"/>
      <c r="AM140" s="270">
        <v>318385800</v>
      </c>
      <c r="AN140" s="271">
        <f t="shared" si="169"/>
        <v>356592096.00000006</v>
      </c>
      <c r="AO140" s="255"/>
      <c r="AP140" s="256"/>
      <c r="AQ140" s="256"/>
      <c r="AR140" s="256"/>
      <c r="AS140" s="256"/>
      <c r="AT140" s="256"/>
      <c r="AU140" s="256"/>
      <c r="AV140" s="256"/>
      <c r="AW140" s="248"/>
      <c r="AX140" s="257">
        <f t="shared" si="162"/>
        <v>910144200</v>
      </c>
      <c r="AY140" s="122">
        <f t="shared" si="145"/>
        <v>1019361504.0000001</v>
      </c>
      <c r="AZ140" s="262" t="s">
        <v>126</v>
      </c>
      <c r="BA140" s="272" t="s">
        <v>412</v>
      </c>
      <c r="BB140" s="272" t="s">
        <v>411</v>
      </c>
      <c r="BC140" s="239"/>
      <c r="BD140" s="239"/>
      <c r="BE140" s="239"/>
      <c r="BF140" s="239"/>
      <c r="BG140" s="239"/>
      <c r="BH140" s="239"/>
      <c r="BI140" s="239"/>
      <c r="BJ140" s="239"/>
      <c r="BK140" s="239"/>
      <c r="BL140" s="240"/>
      <c r="BM140" s="240"/>
    </row>
    <row r="141" spans="1:65" s="241" customFormat="1" ht="12.95" customHeight="1" x14ac:dyDescent="0.25">
      <c r="A141" s="273" t="s">
        <v>392</v>
      </c>
      <c r="B141" s="274" t="s">
        <v>444</v>
      </c>
      <c r="C141" s="223" t="s">
        <v>562</v>
      </c>
      <c r="D141" s="243" t="s">
        <v>552</v>
      </c>
      <c r="E141" s="116" t="s">
        <v>553</v>
      </c>
      <c r="F141" s="245"/>
      <c r="G141" s="260" t="s">
        <v>537</v>
      </c>
      <c r="H141" s="261" t="s">
        <v>400</v>
      </c>
      <c r="I141" s="261" t="s">
        <v>538</v>
      </c>
      <c r="J141" s="262" t="s">
        <v>118</v>
      </c>
      <c r="K141" s="262"/>
      <c r="L141" s="263"/>
      <c r="M141" s="113">
        <v>100</v>
      </c>
      <c r="N141" s="264">
        <v>230000000</v>
      </c>
      <c r="O141" s="262" t="s">
        <v>119</v>
      </c>
      <c r="P141" s="262" t="s">
        <v>120</v>
      </c>
      <c r="Q141" s="240" t="s">
        <v>539</v>
      </c>
      <c r="R141" s="395" t="s">
        <v>139</v>
      </c>
      <c r="S141" s="262" t="s">
        <v>451</v>
      </c>
      <c r="T141" s="265"/>
      <c r="U141" s="262"/>
      <c r="V141" s="266" t="s">
        <v>123</v>
      </c>
      <c r="W141" s="266" t="s">
        <v>124</v>
      </c>
      <c r="X141" s="267">
        <v>0</v>
      </c>
      <c r="Y141" s="267">
        <v>100</v>
      </c>
      <c r="Z141" s="267">
        <v>0</v>
      </c>
      <c r="AA141" s="268"/>
      <c r="AB141" s="83" t="s">
        <v>125</v>
      </c>
      <c r="AC141" s="269"/>
      <c r="AD141" s="270"/>
      <c r="AE141" s="270">
        <v>136845936</v>
      </c>
      <c r="AF141" s="271">
        <f t="shared" si="167"/>
        <v>153267448.32000002</v>
      </c>
      <c r="AG141" s="269"/>
      <c r="AH141" s="270"/>
      <c r="AI141" s="270">
        <v>142858080</v>
      </c>
      <c r="AJ141" s="271">
        <f t="shared" si="168"/>
        <v>160001049.60000002</v>
      </c>
      <c r="AK141" s="269"/>
      <c r="AL141" s="270"/>
      <c r="AM141" s="270">
        <v>149638320</v>
      </c>
      <c r="AN141" s="271">
        <f t="shared" si="169"/>
        <v>167594918.40000001</v>
      </c>
      <c r="AO141" s="255"/>
      <c r="AP141" s="256"/>
      <c r="AQ141" s="256"/>
      <c r="AR141" s="256"/>
      <c r="AS141" s="256"/>
      <c r="AT141" s="256"/>
      <c r="AU141" s="256"/>
      <c r="AV141" s="256"/>
      <c r="AW141" s="248"/>
      <c r="AX141" s="257">
        <f t="shared" si="162"/>
        <v>429342336</v>
      </c>
      <c r="AY141" s="122">
        <f t="shared" si="145"/>
        <v>480863416.32000005</v>
      </c>
      <c r="AZ141" s="262" t="s">
        <v>126</v>
      </c>
      <c r="BA141" s="272" t="s">
        <v>452</v>
      </c>
      <c r="BB141" s="272" t="s">
        <v>453</v>
      </c>
      <c r="BC141" s="239"/>
      <c r="BD141" s="239"/>
      <c r="BE141" s="239"/>
      <c r="BF141" s="239"/>
      <c r="BG141" s="239"/>
      <c r="BH141" s="239"/>
      <c r="BI141" s="239"/>
      <c r="BJ141" s="239"/>
      <c r="BK141" s="239"/>
      <c r="BL141" s="240"/>
      <c r="BM141" s="240"/>
    </row>
    <row r="142" spans="1:65" s="241" customFormat="1" ht="12.95" customHeight="1" x14ac:dyDescent="0.25">
      <c r="A142" s="273" t="s">
        <v>392</v>
      </c>
      <c r="B142" s="274" t="s">
        <v>444</v>
      </c>
      <c r="C142" s="223" t="s">
        <v>562</v>
      </c>
      <c r="D142" s="243" t="s">
        <v>554</v>
      </c>
      <c r="E142" s="116" t="s">
        <v>555</v>
      </c>
      <c r="F142" s="245"/>
      <c r="G142" s="260" t="s">
        <v>537</v>
      </c>
      <c r="H142" s="261" t="s">
        <v>400</v>
      </c>
      <c r="I142" s="261" t="s">
        <v>538</v>
      </c>
      <c r="J142" s="262" t="s">
        <v>118</v>
      </c>
      <c r="K142" s="262"/>
      <c r="L142" s="263"/>
      <c r="M142" s="113">
        <v>100</v>
      </c>
      <c r="N142" s="264">
        <v>230000000</v>
      </c>
      <c r="O142" s="262" t="s">
        <v>119</v>
      </c>
      <c r="P142" s="262" t="s">
        <v>120</v>
      </c>
      <c r="Q142" s="240" t="s">
        <v>539</v>
      </c>
      <c r="R142" s="395" t="s">
        <v>139</v>
      </c>
      <c r="S142" s="262" t="s">
        <v>454</v>
      </c>
      <c r="T142" s="265"/>
      <c r="U142" s="262"/>
      <c r="V142" s="266" t="s">
        <v>123</v>
      </c>
      <c r="W142" s="266" t="s">
        <v>124</v>
      </c>
      <c r="X142" s="267">
        <v>0</v>
      </c>
      <c r="Y142" s="267">
        <v>100</v>
      </c>
      <c r="Z142" s="267">
        <v>0</v>
      </c>
      <c r="AA142" s="268"/>
      <c r="AB142" s="83" t="s">
        <v>125</v>
      </c>
      <c r="AC142" s="269"/>
      <c r="AD142" s="270"/>
      <c r="AE142" s="270">
        <v>476783616</v>
      </c>
      <c r="AF142" s="271">
        <f t="shared" si="167"/>
        <v>533997649.92000008</v>
      </c>
      <c r="AG142" s="269"/>
      <c r="AH142" s="270"/>
      <c r="AI142" s="270">
        <v>500007960</v>
      </c>
      <c r="AJ142" s="271">
        <f t="shared" si="168"/>
        <v>560008915.20000005</v>
      </c>
      <c r="AK142" s="269"/>
      <c r="AL142" s="270"/>
      <c r="AM142" s="270">
        <v>525235680</v>
      </c>
      <c r="AN142" s="271">
        <f t="shared" si="169"/>
        <v>588263961.60000002</v>
      </c>
      <c r="AO142" s="255"/>
      <c r="AP142" s="256"/>
      <c r="AQ142" s="256"/>
      <c r="AR142" s="256"/>
      <c r="AS142" s="256"/>
      <c r="AT142" s="256"/>
      <c r="AU142" s="256"/>
      <c r="AV142" s="256"/>
      <c r="AW142" s="248"/>
      <c r="AX142" s="257">
        <f t="shared" si="162"/>
        <v>1502027256</v>
      </c>
      <c r="AY142" s="122">
        <f t="shared" si="145"/>
        <v>1682270526.7200003</v>
      </c>
      <c r="AZ142" s="262" t="s">
        <v>126</v>
      </c>
      <c r="BA142" s="272" t="s">
        <v>415</v>
      </c>
      <c r="BB142" s="272" t="s">
        <v>414</v>
      </c>
      <c r="BC142" s="239"/>
      <c r="BD142" s="239"/>
      <c r="BE142" s="239"/>
      <c r="BF142" s="239"/>
      <c r="BG142" s="239"/>
      <c r="BH142" s="239"/>
      <c r="BI142" s="239"/>
      <c r="BJ142" s="239"/>
      <c r="BK142" s="239"/>
      <c r="BL142" s="240"/>
      <c r="BM142" s="240"/>
    </row>
    <row r="143" spans="1:65" s="241" customFormat="1" ht="12.95" customHeight="1" x14ac:dyDescent="0.25">
      <c r="A143" s="273" t="s">
        <v>392</v>
      </c>
      <c r="B143" s="274" t="s">
        <v>444</v>
      </c>
      <c r="C143" s="223" t="s">
        <v>562</v>
      </c>
      <c r="D143" s="243" t="s">
        <v>556</v>
      </c>
      <c r="E143" s="116" t="s">
        <v>557</v>
      </c>
      <c r="F143" s="245"/>
      <c r="G143" s="260" t="s">
        <v>537</v>
      </c>
      <c r="H143" s="261" t="s">
        <v>400</v>
      </c>
      <c r="I143" s="261" t="s">
        <v>538</v>
      </c>
      <c r="J143" s="262" t="s">
        <v>118</v>
      </c>
      <c r="K143" s="262"/>
      <c r="L143" s="263"/>
      <c r="M143" s="113">
        <v>100</v>
      </c>
      <c r="N143" s="264">
        <v>230000000</v>
      </c>
      <c r="O143" s="262" t="s">
        <v>119</v>
      </c>
      <c r="P143" s="262" t="s">
        <v>120</v>
      </c>
      <c r="Q143" s="240" t="s">
        <v>539</v>
      </c>
      <c r="R143" s="395" t="s">
        <v>139</v>
      </c>
      <c r="S143" s="262" t="s">
        <v>454</v>
      </c>
      <c r="T143" s="265"/>
      <c r="U143" s="262"/>
      <c r="V143" s="266" t="s">
        <v>123</v>
      </c>
      <c r="W143" s="266" t="s">
        <v>124</v>
      </c>
      <c r="X143" s="267">
        <v>0</v>
      </c>
      <c r="Y143" s="267">
        <v>100</v>
      </c>
      <c r="Z143" s="267">
        <v>0</v>
      </c>
      <c r="AA143" s="268"/>
      <c r="AB143" s="83" t="s">
        <v>125</v>
      </c>
      <c r="AC143" s="269"/>
      <c r="AD143" s="270"/>
      <c r="AE143" s="270">
        <v>223139952</v>
      </c>
      <c r="AF143" s="271">
        <f t="shared" si="167"/>
        <v>249916746.24000001</v>
      </c>
      <c r="AG143" s="269"/>
      <c r="AH143" s="270"/>
      <c r="AI143" s="270">
        <v>233121120</v>
      </c>
      <c r="AJ143" s="271">
        <f t="shared" si="168"/>
        <v>261095654.40000004</v>
      </c>
      <c r="AK143" s="269"/>
      <c r="AL143" s="270"/>
      <c r="AM143" s="270">
        <v>243983520</v>
      </c>
      <c r="AN143" s="271">
        <f t="shared" si="169"/>
        <v>273261542.40000004</v>
      </c>
      <c r="AO143" s="255"/>
      <c r="AP143" s="256"/>
      <c r="AQ143" s="256"/>
      <c r="AR143" s="256"/>
      <c r="AS143" s="256"/>
      <c r="AT143" s="256"/>
      <c r="AU143" s="256"/>
      <c r="AV143" s="256"/>
      <c r="AW143" s="248"/>
      <c r="AX143" s="257">
        <f t="shared" si="162"/>
        <v>700244592</v>
      </c>
      <c r="AY143" s="122">
        <f t="shared" si="145"/>
        <v>784273943.04000008</v>
      </c>
      <c r="AZ143" s="262" t="s">
        <v>126</v>
      </c>
      <c r="BA143" s="272" t="s">
        <v>455</v>
      </c>
      <c r="BB143" s="272" t="s">
        <v>456</v>
      </c>
      <c r="BC143" s="239"/>
      <c r="BD143" s="239"/>
      <c r="BE143" s="239"/>
      <c r="BF143" s="239"/>
      <c r="BG143" s="239"/>
      <c r="BH143" s="239"/>
      <c r="BI143" s="239"/>
      <c r="BJ143" s="239"/>
      <c r="BK143" s="239"/>
      <c r="BL143" s="240"/>
      <c r="BM143" s="240"/>
    </row>
    <row r="144" spans="1:65" s="241" customFormat="1" ht="12.95" customHeight="1" x14ac:dyDescent="0.25">
      <c r="A144" s="273" t="s">
        <v>392</v>
      </c>
      <c r="B144" s="274" t="s">
        <v>444</v>
      </c>
      <c r="C144" s="223" t="s">
        <v>562</v>
      </c>
      <c r="D144" s="243" t="s">
        <v>558</v>
      </c>
      <c r="E144" s="116" t="s">
        <v>559</v>
      </c>
      <c r="F144" s="245"/>
      <c r="G144" s="260" t="s">
        <v>537</v>
      </c>
      <c r="H144" s="261" t="s">
        <v>400</v>
      </c>
      <c r="I144" s="261" t="s">
        <v>538</v>
      </c>
      <c r="J144" s="262" t="s">
        <v>118</v>
      </c>
      <c r="K144" s="262"/>
      <c r="L144" s="263"/>
      <c r="M144" s="113">
        <v>100</v>
      </c>
      <c r="N144" s="264">
        <v>230000000</v>
      </c>
      <c r="O144" s="262" t="s">
        <v>119</v>
      </c>
      <c r="P144" s="262" t="s">
        <v>120</v>
      </c>
      <c r="Q144" s="240" t="s">
        <v>539</v>
      </c>
      <c r="R144" s="395" t="s">
        <v>139</v>
      </c>
      <c r="S144" s="262" t="s">
        <v>119</v>
      </c>
      <c r="T144" s="265"/>
      <c r="U144" s="262"/>
      <c r="V144" s="266" t="s">
        <v>123</v>
      </c>
      <c r="W144" s="266" t="s">
        <v>124</v>
      </c>
      <c r="X144" s="267">
        <v>0</v>
      </c>
      <c r="Y144" s="267">
        <v>100</v>
      </c>
      <c r="Z144" s="267">
        <v>0</v>
      </c>
      <c r="AA144" s="268"/>
      <c r="AB144" s="83" t="s">
        <v>125</v>
      </c>
      <c r="AC144" s="269"/>
      <c r="AD144" s="270"/>
      <c r="AE144" s="270">
        <v>63315072</v>
      </c>
      <c r="AF144" s="271">
        <f t="shared" si="167"/>
        <v>70912880.640000001</v>
      </c>
      <c r="AG144" s="269"/>
      <c r="AH144" s="270"/>
      <c r="AI144" s="270">
        <v>66681120</v>
      </c>
      <c r="AJ144" s="271">
        <f t="shared" si="168"/>
        <v>74682854.400000006</v>
      </c>
      <c r="AK144" s="269"/>
      <c r="AL144" s="270"/>
      <c r="AM144" s="270">
        <v>69764640</v>
      </c>
      <c r="AN144" s="271">
        <f t="shared" si="169"/>
        <v>78136396.800000012</v>
      </c>
      <c r="AO144" s="255"/>
      <c r="AP144" s="256"/>
      <c r="AQ144" s="256"/>
      <c r="AR144" s="256"/>
      <c r="AS144" s="256"/>
      <c r="AT144" s="256"/>
      <c r="AU144" s="256"/>
      <c r="AV144" s="256"/>
      <c r="AW144" s="248"/>
      <c r="AX144" s="257">
        <f t="shared" si="162"/>
        <v>199760832</v>
      </c>
      <c r="AY144" s="122">
        <f t="shared" si="145"/>
        <v>223732131.84000003</v>
      </c>
      <c r="AZ144" s="262" t="s">
        <v>126</v>
      </c>
      <c r="BA144" s="272" t="s">
        <v>418</v>
      </c>
      <c r="BB144" s="272" t="s">
        <v>417</v>
      </c>
      <c r="BC144" s="239"/>
      <c r="BD144" s="239"/>
      <c r="BE144" s="239"/>
      <c r="BF144" s="239"/>
      <c r="BG144" s="239"/>
      <c r="BH144" s="239"/>
      <c r="BI144" s="239"/>
      <c r="BJ144" s="239"/>
      <c r="BK144" s="239"/>
      <c r="BL144" s="240"/>
      <c r="BM144" s="240"/>
    </row>
    <row r="145" spans="1:65" s="241" customFormat="1" ht="12.95" customHeight="1" x14ac:dyDescent="0.25">
      <c r="A145" s="273" t="s">
        <v>392</v>
      </c>
      <c r="B145" s="274" t="s">
        <v>444</v>
      </c>
      <c r="C145" s="223" t="s">
        <v>562</v>
      </c>
      <c r="D145" s="243" t="s">
        <v>560</v>
      </c>
      <c r="E145" s="116" t="s">
        <v>561</v>
      </c>
      <c r="F145" s="245"/>
      <c r="G145" s="260" t="s">
        <v>537</v>
      </c>
      <c r="H145" s="261" t="s">
        <v>400</v>
      </c>
      <c r="I145" s="261" t="s">
        <v>538</v>
      </c>
      <c r="J145" s="262" t="s">
        <v>118</v>
      </c>
      <c r="K145" s="262"/>
      <c r="L145" s="263"/>
      <c r="M145" s="113">
        <v>100</v>
      </c>
      <c r="N145" s="264">
        <v>230000000</v>
      </c>
      <c r="O145" s="262" t="s">
        <v>119</v>
      </c>
      <c r="P145" s="262" t="s">
        <v>120</v>
      </c>
      <c r="Q145" s="240" t="s">
        <v>539</v>
      </c>
      <c r="R145" s="395" t="s">
        <v>139</v>
      </c>
      <c r="S145" s="262" t="s">
        <v>119</v>
      </c>
      <c r="T145" s="265"/>
      <c r="U145" s="262"/>
      <c r="V145" s="266" t="s">
        <v>123</v>
      </c>
      <c r="W145" s="266" t="s">
        <v>124</v>
      </c>
      <c r="X145" s="267">
        <v>0</v>
      </c>
      <c r="Y145" s="267">
        <v>100</v>
      </c>
      <c r="Z145" s="267">
        <v>0</v>
      </c>
      <c r="AA145" s="268"/>
      <c r="AB145" s="83" t="s">
        <v>125</v>
      </c>
      <c r="AC145" s="269"/>
      <c r="AD145" s="270"/>
      <c r="AE145" s="270">
        <v>38473920</v>
      </c>
      <c r="AF145" s="271">
        <f t="shared" si="167"/>
        <v>43090790.400000006</v>
      </c>
      <c r="AG145" s="269"/>
      <c r="AH145" s="270"/>
      <c r="AI145" s="270">
        <v>40296000</v>
      </c>
      <c r="AJ145" s="271">
        <f t="shared" si="168"/>
        <v>45131520.000000007</v>
      </c>
      <c r="AK145" s="269"/>
      <c r="AL145" s="270"/>
      <c r="AM145" s="270">
        <v>42380880</v>
      </c>
      <c r="AN145" s="271">
        <f t="shared" si="169"/>
        <v>47466585.600000001</v>
      </c>
      <c r="AO145" s="255"/>
      <c r="AP145" s="256"/>
      <c r="AQ145" s="256"/>
      <c r="AR145" s="256"/>
      <c r="AS145" s="256"/>
      <c r="AT145" s="256"/>
      <c r="AU145" s="256"/>
      <c r="AV145" s="256"/>
      <c r="AW145" s="248"/>
      <c r="AX145" s="257">
        <f t="shared" si="162"/>
        <v>121150800</v>
      </c>
      <c r="AY145" s="122">
        <f t="shared" si="145"/>
        <v>135688896</v>
      </c>
      <c r="AZ145" s="262" t="s">
        <v>126</v>
      </c>
      <c r="BA145" s="272" t="s">
        <v>421</v>
      </c>
      <c r="BB145" s="272" t="s">
        <v>420</v>
      </c>
      <c r="BC145" s="239"/>
      <c r="BD145" s="239"/>
      <c r="BE145" s="239"/>
      <c r="BF145" s="239"/>
      <c r="BG145" s="239"/>
      <c r="BH145" s="239"/>
      <c r="BI145" s="239"/>
      <c r="BJ145" s="239"/>
      <c r="BK145" s="239"/>
      <c r="BL145" s="240"/>
      <c r="BM145" s="240"/>
    </row>
    <row r="146" spans="1:65" s="281" customFormat="1" ht="12.95" customHeight="1" x14ac:dyDescent="0.25">
      <c r="A146" s="219" t="s">
        <v>570</v>
      </c>
      <c r="B146" s="179"/>
      <c r="C146" s="179"/>
      <c r="D146" s="179" t="s">
        <v>571</v>
      </c>
      <c r="E146" s="275" t="s">
        <v>572</v>
      </c>
      <c r="F146" s="276"/>
      <c r="G146" s="179" t="s">
        <v>573</v>
      </c>
      <c r="H146" s="179" t="s">
        <v>574</v>
      </c>
      <c r="I146" s="179" t="s">
        <v>574</v>
      </c>
      <c r="J146" s="179" t="s">
        <v>118</v>
      </c>
      <c r="K146" s="179"/>
      <c r="L146" s="179"/>
      <c r="M146" s="277">
        <v>100</v>
      </c>
      <c r="N146" s="219">
        <v>230000000</v>
      </c>
      <c r="O146" s="219" t="s">
        <v>140</v>
      </c>
      <c r="P146" s="179" t="s">
        <v>154</v>
      </c>
      <c r="Q146" s="219" t="s">
        <v>121</v>
      </c>
      <c r="R146" s="283">
        <v>230000000</v>
      </c>
      <c r="S146" s="219" t="s">
        <v>140</v>
      </c>
      <c r="T146" s="219"/>
      <c r="U146" s="179"/>
      <c r="V146" s="179" t="s">
        <v>123</v>
      </c>
      <c r="W146" s="179" t="s">
        <v>124</v>
      </c>
      <c r="X146" s="219">
        <v>0</v>
      </c>
      <c r="Y146" s="219">
        <v>0</v>
      </c>
      <c r="Z146" s="219">
        <v>100</v>
      </c>
      <c r="AA146" s="219"/>
      <c r="AB146" s="219" t="s">
        <v>125</v>
      </c>
      <c r="AC146" s="219"/>
      <c r="AD146" s="278"/>
      <c r="AE146" s="278">
        <v>3120000</v>
      </c>
      <c r="AF146" s="278">
        <f>AE146*1.12</f>
        <v>3494400.0000000005</v>
      </c>
      <c r="AG146" s="278"/>
      <c r="AH146" s="278"/>
      <c r="AI146" s="278">
        <v>3245000</v>
      </c>
      <c r="AJ146" s="278">
        <f>AI146*1.12</f>
        <v>3634400.0000000005</v>
      </c>
      <c r="AK146" s="278"/>
      <c r="AL146" s="278"/>
      <c r="AM146" s="278">
        <v>3375000</v>
      </c>
      <c r="AN146" s="278">
        <f>AM146*1.12</f>
        <v>3780000.0000000005</v>
      </c>
      <c r="AO146" s="278"/>
      <c r="AP146" s="278"/>
      <c r="AQ146" s="278">
        <v>0</v>
      </c>
      <c r="AR146" s="278">
        <v>0</v>
      </c>
      <c r="AS146" s="278"/>
      <c r="AT146" s="278"/>
      <c r="AU146" s="278">
        <v>0</v>
      </c>
      <c r="AV146" s="278">
        <v>0</v>
      </c>
      <c r="AW146" s="278"/>
      <c r="AX146" s="278">
        <f>SUM(AE146,AI146,AM146,AQ146,AU146)</f>
        <v>9740000</v>
      </c>
      <c r="AY146" s="122">
        <f t="shared" si="145"/>
        <v>10908800.000000002</v>
      </c>
      <c r="AZ146" s="219" t="s">
        <v>126</v>
      </c>
      <c r="BA146" s="179" t="s">
        <v>575</v>
      </c>
      <c r="BB146" s="179" t="s">
        <v>576</v>
      </c>
      <c r="BC146" s="179"/>
      <c r="BD146" s="279"/>
      <c r="BE146" s="279"/>
      <c r="BF146" s="279"/>
      <c r="BG146" s="279"/>
      <c r="BH146" s="279"/>
      <c r="BI146" s="279"/>
      <c r="BJ146" s="280"/>
      <c r="BK146" s="280"/>
      <c r="BL146" s="280"/>
      <c r="BM146" s="280"/>
    </row>
    <row r="147" spans="1:65" s="281" customFormat="1" ht="12.95" customHeight="1" x14ac:dyDescent="0.25">
      <c r="A147" s="219" t="s">
        <v>563</v>
      </c>
      <c r="B147" s="282" t="s">
        <v>577</v>
      </c>
      <c r="C147" s="179"/>
      <c r="D147" s="179"/>
      <c r="E147" s="275" t="s">
        <v>578</v>
      </c>
      <c r="F147" s="276"/>
      <c r="G147" s="179" t="s">
        <v>187</v>
      </c>
      <c r="H147" s="179" t="s">
        <v>188</v>
      </c>
      <c r="I147" s="179" t="s">
        <v>188</v>
      </c>
      <c r="J147" s="179" t="s">
        <v>118</v>
      </c>
      <c r="K147" s="179"/>
      <c r="L147" s="179"/>
      <c r="M147" s="333">
        <v>100</v>
      </c>
      <c r="N147" s="216" t="s">
        <v>139</v>
      </c>
      <c r="O147" s="283" t="s">
        <v>383</v>
      </c>
      <c r="P147" s="179" t="s">
        <v>579</v>
      </c>
      <c r="Q147" s="219" t="s">
        <v>121</v>
      </c>
      <c r="R147" s="283" t="s">
        <v>139</v>
      </c>
      <c r="S147" s="219" t="s">
        <v>201</v>
      </c>
      <c r="T147" s="219"/>
      <c r="U147" s="179" t="s">
        <v>124</v>
      </c>
      <c r="V147" s="179"/>
      <c r="W147" s="179"/>
      <c r="X147" s="219">
        <v>0</v>
      </c>
      <c r="Y147" s="219">
        <v>90</v>
      </c>
      <c r="Z147" s="219">
        <v>10</v>
      </c>
      <c r="AA147" s="219"/>
      <c r="AB147" s="219"/>
      <c r="AC147" s="219"/>
      <c r="AD147" s="278"/>
      <c r="AE147" s="278">
        <v>40360938</v>
      </c>
      <c r="AF147" s="278">
        <v>45204250.560000002</v>
      </c>
      <c r="AG147" s="278"/>
      <c r="AH147" s="278"/>
      <c r="AI147" s="278">
        <v>40360938</v>
      </c>
      <c r="AJ147" s="278">
        <f>AI147*1.12</f>
        <v>45204250.560000002</v>
      </c>
      <c r="AK147" s="278"/>
      <c r="AL147" s="278"/>
      <c r="AM147" s="278">
        <v>40360938</v>
      </c>
      <c r="AN147" s="278">
        <v>45204250.560000002</v>
      </c>
      <c r="AO147" s="278"/>
      <c r="AP147" s="278"/>
      <c r="AQ147" s="278">
        <v>0</v>
      </c>
      <c r="AR147" s="278">
        <v>0</v>
      </c>
      <c r="AS147" s="278"/>
      <c r="AT147" s="278"/>
      <c r="AU147" s="278">
        <v>0</v>
      </c>
      <c r="AV147" s="278">
        <v>0</v>
      </c>
      <c r="AW147" s="278"/>
      <c r="AX147" s="278">
        <v>0</v>
      </c>
      <c r="AY147" s="122">
        <f t="shared" si="145"/>
        <v>0</v>
      </c>
      <c r="AZ147" s="219" t="s">
        <v>126</v>
      </c>
      <c r="BA147" s="179" t="s">
        <v>580</v>
      </c>
      <c r="BB147" s="179" t="s">
        <v>581</v>
      </c>
      <c r="BC147" s="179"/>
      <c r="BD147" s="279"/>
      <c r="BE147" s="279"/>
      <c r="BF147" s="279"/>
      <c r="BG147" s="279"/>
      <c r="BH147" s="279"/>
      <c r="BI147" s="279"/>
      <c r="BJ147" s="280"/>
      <c r="BK147" s="280"/>
      <c r="BL147" s="280"/>
      <c r="BM147" s="280"/>
    </row>
    <row r="148" spans="1:65" s="281" customFormat="1" ht="12.75" customHeight="1" x14ac:dyDescent="0.25">
      <c r="A148" s="219" t="s">
        <v>563</v>
      </c>
      <c r="B148" s="282" t="s">
        <v>582</v>
      </c>
      <c r="C148" s="179"/>
      <c r="D148" s="179"/>
      <c r="E148" s="275" t="s">
        <v>583</v>
      </c>
      <c r="F148" s="276"/>
      <c r="G148" s="179" t="s">
        <v>584</v>
      </c>
      <c r="H148" s="179" t="s">
        <v>585</v>
      </c>
      <c r="I148" s="179" t="s">
        <v>585</v>
      </c>
      <c r="J148" s="179" t="s">
        <v>118</v>
      </c>
      <c r="K148" s="179"/>
      <c r="L148" s="179"/>
      <c r="M148" s="277">
        <v>100</v>
      </c>
      <c r="N148" s="219" t="s">
        <v>139</v>
      </c>
      <c r="O148" s="219" t="s">
        <v>383</v>
      </c>
      <c r="P148" s="179" t="s">
        <v>579</v>
      </c>
      <c r="Q148" s="219" t="s">
        <v>121</v>
      </c>
      <c r="R148" s="283" t="s">
        <v>139</v>
      </c>
      <c r="S148" s="219" t="s">
        <v>201</v>
      </c>
      <c r="T148" s="219"/>
      <c r="U148" s="179" t="s">
        <v>124</v>
      </c>
      <c r="V148" s="179"/>
      <c r="W148" s="179"/>
      <c r="X148" s="219">
        <v>0</v>
      </c>
      <c r="Y148" s="219">
        <v>90</v>
      </c>
      <c r="Z148" s="219">
        <v>10</v>
      </c>
      <c r="AA148" s="219"/>
      <c r="AB148" s="219"/>
      <c r="AC148" s="219"/>
      <c r="AD148" s="278"/>
      <c r="AE148" s="278">
        <v>40360938</v>
      </c>
      <c r="AF148" s="278">
        <v>45204250.560000002</v>
      </c>
      <c r="AG148" s="278"/>
      <c r="AH148" s="278"/>
      <c r="AI148" s="278">
        <v>40360938</v>
      </c>
      <c r="AJ148" s="278">
        <v>45204250.560000002</v>
      </c>
      <c r="AK148" s="278"/>
      <c r="AL148" s="278"/>
      <c r="AM148" s="278">
        <v>40360938</v>
      </c>
      <c r="AN148" s="278">
        <v>45204250.560000002</v>
      </c>
      <c r="AO148" s="278"/>
      <c r="AP148" s="278"/>
      <c r="AQ148" s="278">
        <v>0</v>
      </c>
      <c r="AR148" s="278">
        <v>0</v>
      </c>
      <c r="AS148" s="278"/>
      <c r="AT148" s="278"/>
      <c r="AU148" s="278">
        <v>0</v>
      </c>
      <c r="AV148" s="278">
        <v>0</v>
      </c>
      <c r="AW148" s="278"/>
      <c r="AX148" s="278">
        <f t="shared" ref="AX148" si="170">SUM(AE148,AI148,AM148,AQ148,AU148)</f>
        <v>121082814</v>
      </c>
      <c r="AY148" s="122">
        <f t="shared" si="145"/>
        <v>135612751.68000001</v>
      </c>
      <c r="AZ148" s="219" t="s">
        <v>126</v>
      </c>
      <c r="BA148" s="179" t="s">
        <v>586</v>
      </c>
      <c r="BB148" s="179" t="s">
        <v>587</v>
      </c>
      <c r="BC148" s="179"/>
      <c r="BD148" s="279"/>
      <c r="BE148" s="279"/>
      <c r="BF148" s="279"/>
      <c r="BG148" s="279"/>
      <c r="BH148" s="279"/>
      <c r="BI148" s="279"/>
      <c r="BJ148" s="280"/>
      <c r="BK148" s="280"/>
      <c r="BL148" s="280"/>
      <c r="BM148" s="280"/>
    </row>
    <row r="149" spans="1:65" ht="12.95" customHeight="1" x14ac:dyDescent="0.25">
      <c r="A149" s="70" t="s">
        <v>175</v>
      </c>
      <c r="B149" s="70"/>
      <c r="C149" s="70"/>
      <c r="D149" s="85">
        <v>24100007</v>
      </c>
      <c r="E149" s="70" t="s">
        <v>596</v>
      </c>
      <c r="F149" s="87"/>
      <c r="G149" s="143" t="s">
        <v>594</v>
      </c>
      <c r="H149" s="141" t="s">
        <v>595</v>
      </c>
      <c r="I149" s="141" t="s">
        <v>183</v>
      </c>
      <c r="J149" s="69" t="s">
        <v>118</v>
      </c>
      <c r="K149" s="69"/>
      <c r="L149" s="69"/>
      <c r="M149" s="142">
        <v>100</v>
      </c>
      <c r="N149" s="69" t="s">
        <v>139</v>
      </c>
      <c r="O149" s="69" t="s">
        <v>140</v>
      </c>
      <c r="P149" s="69" t="s">
        <v>154</v>
      </c>
      <c r="Q149" s="69" t="s">
        <v>121</v>
      </c>
      <c r="R149" s="85" t="s">
        <v>139</v>
      </c>
      <c r="S149" s="69" t="s">
        <v>122</v>
      </c>
      <c r="T149" s="69"/>
      <c r="U149" s="69"/>
      <c r="V149" s="69" t="s">
        <v>123</v>
      </c>
      <c r="W149" s="69" t="s">
        <v>124</v>
      </c>
      <c r="X149" s="91">
        <v>0</v>
      </c>
      <c r="Y149" s="91">
        <v>100</v>
      </c>
      <c r="Z149" s="91">
        <v>0</v>
      </c>
      <c r="AA149" s="69"/>
      <c r="AB149" s="69" t="s">
        <v>125</v>
      </c>
      <c r="AC149" s="144"/>
      <c r="AD149" s="94"/>
      <c r="AE149" s="94">
        <v>307901849.83999997</v>
      </c>
      <c r="AF149" s="131">
        <v>344850071.82080001</v>
      </c>
      <c r="AG149" s="94"/>
      <c r="AH149" s="94"/>
      <c r="AI149" s="94">
        <v>320217923.82999998</v>
      </c>
      <c r="AJ149" s="94">
        <v>358644074.68959999</v>
      </c>
      <c r="AK149" s="144"/>
      <c r="AL149" s="94"/>
      <c r="AM149" s="94">
        <v>333026640.77999997</v>
      </c>
      <c r="AN149" s="94">
        <v>372989837.67360002</v>
      </c>
      <c r="AO149" s="94"/>
      <c r="AP149" s="94"/>
      <c r="AQ149" s="94"/>
      <c r="AR149" s="122"/>
      <c r="AS149" s="94"/>
      <c r="AT149" s="94"/>
      <c r="AU149" s="94"/>
      <c r="AV149" s="94"/>
      <c r="AW149" s="94"/>
      <c r="AX149" s="94">
        <v>961146414.44999993</v>
      </c>
      <c r="AY149" s="122">
        <f t="shared" si="145"/>
        <v>1076483984.184</v>
      </c>
      <c r="AZ149" s="70" t="s">
        <v>126</v>
      </c>
      <c r="BA149" s="70" t="s">
        <v>185</v>
      </c>
      <c r="BB149" s="86" t="s">
        <v>184</v>
      </c>
      <c r="BC149" s="69"/>
      <c r="BD149" s="69"/>
      <c r="BE149" s="69"/>
      <c r="BF149" s="69"/>
      <c r="BG149" s="69"/>
      <c r="BH149" s="69"/>
      <c r="BI149" s="69"/>
      <c r="BJ149" s="69"/>
      <c r="BK149" s="69"/>
      <c r="BL149" s="83"/>
      <c r="BM149" s="83"/>
    </row>
    <row r="150" spans="1:65" ht="12.95" customHeight="1" x14ac:dyDescent="0.25">
      <c r="A150" s="57" t="s">
        <v>379</v>
      </c>
      <c r="B150" s="57" t="s">
        <v>609</v>
      </c>
      <c r="C150" s="57"/>
      <c r="D150" s="58" t="s">
        <v>638</v>
      </c>
      <c r="E150" s="57" t="s">
        <v>639</v>
      </c>
      <c r="F150" s="54"/>
      <c r="G150" s="145" t="s">
        <v>381</v>
      </c>
      <c r="H150" s="74" t="s">
        <v>382</v>
      </c>
      <c r="I150" s="74" t="s">
        <v>382</v>
      </c>
      <c r="J150" s="56" t="s">
        <v>163</v>
      </c>
      <c r="K150" s="56" t="s">
        <v>164</v>
      </c>
      <c r="L150" s="56"/>
      <c r="M150" s="118">
        <v>100</v>
      </c>
      <c r="N150" s="56">
        <v>230000000</v>
      </c>
      <c r="O150" s="56" t="s">
        <v>383</v>
      </c>
      <c r="P150" s="56" t="s">
        <v>154</v>
      </c>
      <c r="Q150" s="56" t="s">
        <v>121</v>
      </c>
      <c r="R150" s="58" t="s">
        <v>139</v>
      </c>
      <c r="S150" s="56" t="s">
        <v>155</v>
      </c>
      <c r="T150" s="56"/>
      <c r="U150" s="56"/>
      <c r="V150" s="56" t="s">
        <v>123</v>
      </c>
      <c r="W150" s="56" t="s">
        <v>124</v>
      </c>
      <c r="X150" s="76">
        <v>0</v>
      </c>
      <c r="Y150" s="76">
        <v>100</v>
      </c>
      <c r="Z150" s="76">
        <v>0</v>
      </c>
      <c r="AA150" s="56"/>
      <c r="AB150" s="56" t="s">
        <v>125</v>
      </c>
      <c r="AC150" s="146"/>
      <c r="AD150" s="65"/>
      <c r="AE150" s="65">
        <v>25632000</v>
      </c>
      <c r="AF150" s="63">
        <v>28707840.000000004</v>
      </c>
      <c r="AG150" s="65"/>
      <c r="AH150" s="65"/>
      <c r="AI150" s="65">
        <v>26658000</v>
      </c>
      <c r="AJ150" s="65">
        <v>29856960.000000004</v>
      </c>
      <c r="AK150" s="146"/>
      <c r="AL150" s="65"/>
      <c r="AM150" s="65">
        <v>27724000</v>
      </c>
      <c r="AN150" s="65">
        <v>31050880.000000004</v>
      </c>
      <c r="AO150" s="65"/>
      <c r="AP150" s="65"/>
      <c r="AQ150" s="65">
        <v>0</v>
      </c>
      <c r="AR150" s="65">
        <v>0</v>
      </c>
      <c r="AS150" s="65"/>
      <c r="AT150" s="65"/>
      <c r="AU150" s="65">
        <v>0</v>
      </c>
      <c r="AV150" s="65">
        <v>0</v>
      </c>
      <c r="AW150" s="65"/>
      <c r="AX150" s="65">
        <v>80014000</v>
      </c>
      <c r="AY150" s="65">
        <v>89615680.000000015</v>
      </c>
      <c r="AZ150" s="57" t="s">
        <v>126</v>
      </c>
      <c r="BA150" s="57" t="s">
        <v>612</v>
      </c>
      <c r="BB150" s="72" t="s">
        <v>613</v>
      </c>
      <c r="BC150" s="56"/>
      <c r="BD150" s="56"/>
      <c r="BE150" s="56"/>
      <c r="BF150" s="56"/>
      <c r="BG150" s="56"/>
      <c r="BH150" s="56"/>
      <c r="BI150" s="56"/>
      <c r="BJ150" s="56"/>
      <c r="BK150" s="56"/>
      <c r="BL150" s="82"/>
      <c r="BM150" s="82"/>
    </row>
    <row r="151" spans="1:65" ht="12.95" customHeight="1" x14ac:dyDescent="0.25">
      <c r="A151" s="57" t="s">
        <v>379</v>
      </c>
      <c r="B151" s="57" t="s">
        <v>610</v>
      </c>
      <c r="C151" s="57"/>
      <c r="D151" s="58" t="s">
        <v>640</v>
      </c>
      <c r="E151" s="57" t="s">
        <v>641</v>
      </c>
      <c r="F151" s="54"/>
      <c r="G151" s="145" t="s">
        <v>614</v>
      </c>
      <c r="H151" s="74" t="s">
        <v>615</v>
      </c>
      <c r="I151" s="74" t="s">
        <v>616</v>
      </c>
      <c r="J151" s="56" t="s">
        <v>163</v>
      </c>
      <c r="K151" s="56" t="s">
        <v>164</v>
      </c>
      <c r="L151" s="56"/>
      <c r="M151" s="118">
        <v>100</v>
      </c>
      <c r="N151" s="56">
        <v>230000000</v>
      </c>
      <c r="O151" s="56" t="s">
        <v>383</v>
      </c>
      <c r="P151" s="56" t="s">
        <v>154</v>
      </c>
      <c r="Q151" s="56" t="s">
        <v>121</v>
      </c>
      <c r="R151" s="58" t="s">
        <v>139</v>
      </c>
      <c r="S151" s="56" t="s">
        <v>155</v>
      </c>
      <c r="T151" s="56"/>
      <c r="U151" s="56"/>
      <c r="V151" s="56" t="s">
        <v>123</v>
      </c>
      <c r="W151" s="56" t="s">
        <v>124</v>
      </c>
      <c r="X151" s="76">
        <v>0</v>
      </c>
      <c r="Y151" s="76">
        <v>100</v>
      </c>
      <c r="Z151" s="76">
        <v>0</v>
      </c>
      <c r="AA151" s="56"/>
      <c r="AB151" s="56" t="s">
        <v>125</v>
      </c>
      <c r="AC151" s="146"/>
      <c r="AD151" s="65"/>
      <c r="AE151" s="65">
        <v>80667471.799999997</v>
      </c>
      <c r="AF151" s="63">
        <v>90347568.415999994</v>
      </c>
      <c r="AG151" s="65"/>
      <c r="AH151" s="65"/>
      <c r="AI151" s="65">
        <v>62516730</v>
      </c>
      <c r="AJ151" s="65">
        <v>70018737.600000009</v>
      </c>
      <c r="AK151" s="146"/>
      <c r="AL151" s="65"/>
      <c r="AM151" s="65">
        <v>68768400</v>
      </c>
      <c r="AN151" s="65">
        <v>77020608</v>
      </c>
      <c r="AO151" s="65"/>
      <c r="AP151" s="65"/>
      <c r="AQ151" s="65">
        <v>0</v>
      </c>
      <c r="AR151" s="65">
        <v>0</v>
      </c>
      <c r="AS151" s="65"/>
      <c r="AT151" s="65"/>
      <c r="AU151" s="65">
        <v>0</v>
      </c>
      <c r="AV151" s="65">
        <v>0</v>
      </c>
      <c r="AW151" s="65"/>
      <c r="AX151" s="65">
        <v>211952601.80000001</v>
      </c>
      <c r="AY151" s="65">
        <v>237386914.01600003</v>
      </c>
      <c r="AZ151" s="57" t="s">
        <v>126</v>
      </c>
      <c r="BA151" s="57" t="s">
        <v>617</v>
      </c>
      <c r="BB151" s="72" t="s">
        <v>618</v>
      </c>
      <c r="BC151" s="56"/>
      <c r="BD151" s="56"/>
      <c r="BE151" s="56"/>
      <c r="BF151" s="56"/>
      <c r="BG151" s="56"/>
      <c r="BH151" s="56"/>
      <c r="BI151" s="56"/>
      <c r="BJ151" s="56"/>
      <c r="BK151" s="56"/>
      <c r="BL151" s="82"/>
      <c r="BM151" s="82"/>
    </row>
    <row r="152" spans="1:65" ht="12.95" customHeight="1" x14ac:dyDescent="0.25">
      <c r="A152" s="57" t="s">
        <v>611</v>
      </c>
      <c r="B152" s="57" t="s">
        <v>133</v>
      </c>
      <c r="C152" s="57"/>
      <c r="D152" s="58" t="s">
        <v>642</v>
      </c>
      <c r="E152" s="57" t="s">
        <v>643</v>
      </c>
      <c r="F152" s="54"/>
      <c r="G152" s="145" t="s">
        <v>619</v>
      </c>
      <c r="H152" s="74" t="s">
        <v>620</v>
      </c>
      <c r="I152" s="74" t="s">
        <v>621</v>
      </c>
      <c r="J152" s="56" t="s">
        <v>118</v>
      </c>
      <c r="K152" s="56"/>
      <c r="L152" s="56"/>
      <c r="M152" s="118">
        <v>100</v>
      </c>
      <c r="N152" s="56" t="s">
        <v>139</v>
      </c>
      <c r="O152" s="56" t="s">
        <v>140</v>
      </c>
      <c r="P152" s="56" t="s">
        <v>154</v>
      </c>
      <c r="Q152" s="56" t="s">
        <v>121</v>
      </c>
      <c r="R152" s="58">
        <v>230000000</v>
      </c>
      <c r="S152" s="56" t="s">
        <v>122</v>
      </c>
      <c r="T152" s="56"/>
      <c r="U152" s="56"/>
      <c r="V152" s="56" t="s">
        <v>123</v>
      </c>
      <c r="W152" s="56" t="s">
        <v>124</v>
      </c>
      <c r="X152" s="76">
        <v>0</v>
      </c>
      <c r="Y152" s="76">
        <v>100</v>
      </c>
      <c r="Z152" s="76">
        <v>0</v>
      </c>
      <c r="AA152" s="56"/>
      <c r="AB152" s="56" t="s">
        <v>125</v>
      </c>
      <c r="AC152" s="146"/>
      <c r="AD152" s="65"/>
      <c r="AE152" s="65">
        <v>89204850</v>
      </c>
      <c r="AF152" s="63">
        <v>99909432.000000015</v>
      </c>
      <c r="AG152" s="65"/>
      <c r="AH152" s="65"/>
      <c r="AI152" s="65">
        <v>89204850</v>
      </c>
      <c r="AJ152" s="65">
        <v>99909432.000000015</v>
      </c>
      <c r="AK152" s="146"/>
      <c r="AL152" s="65"/>
      <c r="AM152" s="65">
        <v>89204850</v>
      </c>
      <c r="AN152" s="65">
        <v>99909432.000000015</v>
      </c>
      <c r="AO152" s="65"/>
      <c r="AP152" s="65"/>
      <c r="AQ152" s="65">
        <v>0</v>
      </c>
      <c r="AR152" s="65">
        <v>0</v>
      </c>
      <c r="AS152" s="65"/>
      <c r="AT152" s="65"/>
      <c r="AU152" s="65">
        <v>0</v>
      </c>
      <c r="AV152" s="65">
        <v>0</v>
      </c>
      <c r="AW152" s="65"/>
      <c r="AX152" s="65">
        <v>267614550</v>
      </c>
      <c r="AY152" s="65">
        <v>299728296</v>
      </c>
      <c r="AZ152" s="57" t="s">
        <v>126</v>
      </c>
      <c r="BA152" s="57" t="s">
        <v>622</v>
      </c>
      <c r="BB152" s="72" t="s">
        <v>623</v>
      </c>
      <c r="BC152" s="56"/>
      <c r="BD152" s="56"/>
      <c r="BE152" s="56"/>
      <c r="BF152" s="56"/>
      <c r="BG152" s="56"/>
      <c r="BH152" s="56"/>
      <c r="BI152" s="56"/>
      <c r="BJ152" s="56"/>
      <c r="BK152" s="56"/>
      <c r="BL152" s="82"/>
      <c r="BM152" s="82"/>
    </row>
    <row r="153" spans="1:65" ht="12.95" customHeight="1" x14ac:dyDescent="0.25">
      <c r="A153" s="57" t="s">
        <v>611</v>
      </c>
      <c r="B153" s="57" t="s">
        <v>133</v>
      </c>
      <c r="C153" s="57"/>
      <c r="D153" s="58" t="s">
        <v>644</v>
      </c>
      <c r="E153" s="57" t="s">
        <v>645</v>
      </c>
      <c r="F153" s="54"/>
      <c r="G153" s="145" t="s">
        <v>619</v>
      </c>
      <c r="H153" s="74" t="s">
        <v>620</v>
      </c>
      <c r="I153" s="74" t="s">
        <v>621</v>
      </c>
      <c r="J153" s="56" t="s">
        <v>118</v>
      </c>
      <c r="K153" s="56"/>
      <c r="L153" s="56"/>
      <c r="M153" s="118">
        <v>100</v>
      </c>
      <c r="N153" s="56" t="s">
        <v>139</v>
      </c>
      <c r="O153" s="56" t="s">
        <v>140</v>
      </c>
      <c r="P153" s="56" t="s">
        <v>154</v>
      </c>
      <c r="Q153" s="56" t="s">
        <v>121</v>
      </c>
      <c r="R153" s="58">
        <v>230000000</v>
      </c>
      <c r="S153" s="56" t="s">
        <v>122</v>
      </c>
      <c r="T153" s="56"/>
      <c r="U153" s="56"/>
      <c r="V153" s="56" t="s">
        <v>123</v>
      </c>
      <c r="W153" s="56" t="s">
        <v>124</v>
      </c>
      <c r="X153" s="76">
        <v>0</v>
      </c>
      <c r="Y153" s="76">
        <v>100</v>
      </c>
      <c r="Z153" s="76">
        <v>0</v>
      </c>
      <c r="AA153" s="56"/>
      <c r="AB153" s="56" t="s">
        <v>125</v>
      </c>
      <c r="AC153" s="146"/>
      <c r="AD153" s="65"/>
      <c r="AE153" s="65">
        <v>92570100</v>
      </c>
      <c r="AF153" s="63">
        <v>103678512.00000001</v>
      </c>
      <c r="AG153" s="65"/>
      <c r="AH153" s="65"/>
      <c r="AI153" s="65">
        <v>92570100</v>
      </c>
      <c r="AJ153" s="65">
        <v>103678512.00000001</v>
      </c>
      <c r="AK153" s="146"/>
      <c r="AL153" s="65"/>
      <c r="AM153" s="65">
        <v>92570100</v>
      </c>
      <c r="AN153" s="65">
        <v>103678512.00000001</v>
      </c>
      <c r="AO153" s="65"/>
      <c r="AP153" s="65"/>
      <c r="AQ153" s="65">
        <v>0</v>
      </c>
      <c r="AR153" s="65">
        <v>0</v>
      </c>
      <c r="AS153" s="65"/>
      <c r="AT153" s="65"/>
      <c r="AU153" s="65">
        <v>0</v>
      </c>
      <c r="AV153" s="65">
        <v>0</v>
      </c>
      <c r="AW153" s="65"/>
      <c r="AX153" s="65">
        <v>277710300</v>
      </c>
      <c r="AY153" s="65">
        <v>311035536</v>
      </c>
      <c r="AZ153" s="57" t="s">
        <v>126</v>
      </c>
      <c r="BA153" s="57" t="s">
        <v>624</v>
      </c>
      <c r="BB153" s="72" t="s">
        <v>625</v>
      </c>
      <c r="BC153" s="56"/>
      <c r="BD153" s="56"/>
      <c r="BE153" s="56"/>
      <c r="BF153" s="56"/>
      <c r="BG153" s="56"/>
      <c r="BH153" s="56"/>
      <c r="BI153" s="56"/>
      <c r="BJ153" s="56"/>
      <c r="BK153" s="56"/>
      <c r="BL153" s="82"/>
      <c r="BM153" s="82"/>
    </row>
    <row r="154" spans="1:65" ht="12.95" customHeight="1" x14ac:dyDescent="0.25">
      <c r="A154" s="57" t="s">
        <v>611</v>
      </c>
      <c r="B154" s="57" t="s">
        <v>133</v>
      </c>
      <c r="C154" s="57"/>
      <c r="D154" s="58" t="s">
        <v>646</v>
      </c>
      <c r="E154" s="57" t="s">
        <v>647</v>
      </c>
      <c r="F154" s="54"/>
      <c r="G154" s="145" t="s">
        <v>619</v>
      </c>
      <c r="H154" s="74" t="s">
        <v>620</v>
      </c>
      <c r="I154" s="74" t="s">
        <v>621</v>
      </c>
      <c r="J154" s="56" t="s">
        <v>118</v>
      </c>
      <c r="K154" s="56"/>
      <c r="L154" s="56"/>
      <c r="M154" s="118">
        <v>100</v>
      </c>
      <c r="N154" s="56" t="s">
        <v>139</v>
      </c>
      <c r="O154" s="56" t="s">
        <v>140</v>
      </c>
      <c r="P154" s="56" t="s">
        <v>154</v>
      </c>
      <c r="Q154" s="56" t="s">
        <v>121</v>
      </c>
      <c r="R154" s="58">
        <v>230000000</v>
      </c>
      <c r="S154" s="56" t="s">
        <v>122</v>
      </c>
      <c r="T154" s="56"/>
      <c r="U154" s="56"/>
      <c r="V154" s="56" t="s">
        <v>123</v>
      </c>
      <c r="W154" s="56" t="s">
        <v>124</v>
      </c>
      <c r="X154" s="76">
        <v>0</v>
      </c>
      <c r="Y154" s="76">
        <v>100</v>
      </c>
      <c r="Z154" s="76">
        <v>0</v>
      </c>
      <c r="AA154" s="56"/>
      <c r="AB154" s="56" t="s">
        <v>125</v>
      </c>
      <c r="AC154" s="146"/>
      <c r="AD154" s="65"/>
      <c r="AE154" s="65">
        <v>73973550</v>
      </c>
      <c r="AF154" s="63">
        <v>82850376.000000015</v>
      </c>
      <c r="AG154" s="65"/>
      <c r="AH154" s="65"/>
      <c r="AI154" s="65">
        <v>73973550</v>
      </c>
      <c r="AJ154" s="65">
        <v>82850376.000000015</v>
      </c>
      <c r="AK154" s="146"/>
      <c r="AL154" s="65"/>
      <c r="AM154" s="65">
        <v>73973550</v>
      </c>
      <c r="AN154" s="65">
        <v>82850376.000000015</v>
      </c>
      <c r="AO154" s="65"/>
      <c r="AP154" s="65"/>
      <c r="AQ154" s="65">
        <v>0</v>
      </c>
      <c r="AR154" s="65">
        <v>0</v>
      </c>
      <c r="AS154" s="65"/>
      <c r="AT154" s="65"/>
      <c r="AU154" s="65">
        <v>0</v>
      </c>
      <c r="AV154" s="65">
        <v>0</v>
      </c>
      <c r="AW154" s="65"/>
      <c r="AX154" s="65">
        <v>221920650</v>
      </c>
      <c r="AY154" s="65">
        <v>248551128.00000003</v>
      </c>
      <c r="AZ154" s="57" t="s">
        <v>126</v>
      </c>
      <c r="BA154" s="57" t="s">
        <v>626</v>
      </c>
      <c r="BB154" s="72" t="s">
        <v>627</v>
      </c>
      <c r="BC154" s="56"/>
      <c r="BD154" s="56"/>
      <c r="BE154" s="56"/>
      <c r="BF154" s="56"/>
      <c r="BG154" s="56"/>
      <c r="BH154" s="56"/>
      <c r="BI154" s="56"/>
      <c r="BJ154" s="56"/>
      <c r="BK154" s="56"/>
      <c r="BL154" s="82"/>
      <c r="BM154" s="82"/>
    </row>
    <row r="155" spans="1:65" ht="12.95" customHeight="1" x14ac:dyDescent="0.25">
      <c r="A155" s="57" t="s">
        <v>611</v>
      </c>
      <c r="B155" s="57" t="s">
        <v>133</v>
      </c>
      <c r="C155" s="57"/>
      <c r="D155" s="58" t="s">
        <v>648</v>
      </c>
      <c r="E155" s="57" t="s">
        <v>649</v>
      </c>
      <c r="F155" s="54"/>
      <c r="G155" s="145" t="s">
        <v>619</v>
      </c>
      <c r="H155" s="74" t="s">
        <v>620</v>
      </c>
      <c r="I155" s="74" t="s">
        <v>621</v>
      </c>
      <c r="J155" s="56" t="s">
        <v>118</v>
      </c>
      <c r="K155" s="56"/>
      <c r="L155" s="56"/>
      <c r="M155" s="118">
        <v>100</v>
      </c>
      <c r="N155" s="56" t="s">
        <v>139</v>
      </c>
      <c r="O155" s="56" t="s">
        <v>140</v>
      </c>
      <c r="P155" s="56" t="s">
        <v>154</v>
      </c>
      <c r="Q155" s="56" t="s">
        <v>121</v>
      </c>
      <c r="R155" s="58">
        <v>230000000</v>
      </c>
      <c r="S155" s="56" t="s">
        <v>122</v>
      </c>
      <c r="T155" s="56"/>
      <c r="U155" s="56"/>
      <c r="V155" s="56" t="s">
        <v>123</v>
      </c>
      <c r="W155" s="56" t="s">
        <v>124</v>
      </c>
      <c r="X155" s="76">
        <v>0</v>
      </c>
      <c r="Y155" s="76">
        <v>100</v>
      </c>
      <c r="Z155" s="76">
        <v>0</v>
      </c>
      <c r="AA155" s="56"/>
      <c r="AB155" s="56" t="s">
        <v>125</v>
      </c>
      <c r="AC155" s="146"/>
      <c r="AD155" s="65"/>
      <c r="AE155" s="65">
        <v>140165550</v>
      </c>
      <c r="AF155" s="63">
        <v>156985416.00000003</v>
      </c>
      <c r="AG155" s="65"/>
      <c r="AH155" s="65"/>
      <c r="AI155" s="65">
        <v>140165550</v>
      </c>
      <c r="AJ155" s="65">
        <v>156985416.00000003</v>
      </c>
      <c r="AK155" s="146"/>
      <c r="AL155" s="65"/>
      <c r="AM155" s="65">
        <v>140165550</v>
      </c>
      <c r="AN155" s="65">
        <v>156985416.00000003</v>
      </c>
      <c r="AO155" s="65"/>
      <c r="AP155" s="65"/>
      <c r="AQ155" s="65">
        <v>0</v>
      </c>
      <c r="AR155" s="65">
        <v>0</v>
      </c>
      <c r="AS155" s="65"/>
      <c r="AT155" s="65"/>
      <c r="AU155" s="65">
        <v>0</v>
      </c>
      <c r="AV155" s="65">
        <v>0</v>
      </c>
      <c r="AW155" s="65"/>
      <c r="AX155" s="65">
        <v>420496650</v>
      </c>
      <c r="AY155" s="65">
        <v>470956248.00000006</v>
      </c>
      <c r="AZ155" s="57" t="s">
        <v>126</v>
      </c>
      <c r="BA155" s="57" t="s">
        <v>628</v>
      </c>
      <c r="BB155" s="72" t="s">
        <v>629</v>
      </c>
      <c r="BC155" s="56"/>
      <c r="BD155" s="56"/>
      <c r="BE155" s="56"/>
      <c r="BF155" s="56"/>
      <c r="BG155" s="56"/>
      <c r="BH155" s="56"/>
      <c r="BI155" s="56"/>
      <c r="BJ155" s="56"/>
      <c r="BK155" s="56"/>
      <c r="BL155" s="82"/>
      <c r="BM155" s="82"/>
    </row>
    <row r="156" spans="1:65" ht="24.95" customHeight="1" x14ac:dyDescent="0.25">
      <c r="A156" s="44"/>
      <c r="B156" s="44"/>
      <c r="C156" s="44"/>
      <c r="D156" s="44"/>
      <c r="E156" s="44"/>
      <c r="F156" s="44"/>
      <c r="G156" s="45" t="s">
        <v>438</v>
      </c>
      <c r="H156" s="46"/>
      <c r="I156" s="46"/>
      <c r="J156" s="44"/>
      <c r="K156" s="44"/>
      <c r="L156" s="44"/>
      <c r="M156" s="334"/>
      <c r="N156" s="44"/>
      <c r="O156" s="44"/>
      <c r="P156" s="44"/>
      <c r="Q156" s="44"/>
      <c r="R156" s="334"/>
      <c r="S156" s="44"/>
      <c r="T156" s="44"/>
      <c r="U156" s="44"/>
      <c r="V156" s="44"/>
      <c r="W156" s="44"/>
      <c r="X156" s="44"/>
      <c r="Y156" s="44"/>
      <c r="Z156" s="44"/>
      <c r="AA156" s="44"/>
      <c r="AB156" s="44"/>
      <c r="AC156" s="44"/>
      <c r="AD156" s="44"/>
      <c r="AE156" s="47"/>
      <c r="AF156" s="47"/>
      <c r="AG156" s="47"/>
      <c r="AH156" s="47"/>
      <c r="AI156" s="47"/>
      <c r="AJ156" s="47"/>
      <c r="AK156" s="44"/>
      <c r="AL156" s="44"/>
      <c r="AM156" s="47"/>
      <c r="AN156" s="47"/>
      <c r="AO156" s="47"/>
      <c r="AP156" s="47"/>
      <c r="AQ156" s="47"/>
      <c r="AR156" s="47"/>
      <c r="AS156" s="47"/>
      <c r="AT156" s="47"/>
      <c r="AU156" s="47"/>
      <c r="AV156" s="47"/>
      <c r="AW156" s="47"/>
      <c r="AX156" s="48">
        <f>SUM(AX10,AX23)</f>
        <v>87157175996.82724</v>
      </c>
      <c r="AY156" s="48">
        <f>AX156*1.12</f>
        <v>97616037116.446518</v>
      </c>
      <c r="AZ156" s="44"/>
      <c r="BA156" s="44"/>
      <c r="BB156" s="44"/>
      <c r="BC156" s="44"/>
      <c r="BD156" s="31"/>
      <c r="BE156" s="31"/>
      <c r="BF156" s="31"/>
      <c r="BG156" s="31"/>
      <c r="BH156" s="31"/>
      <c r="BI156" s="31"/>
      <c r="BJ156" s="31"/>
      <c r="BK156" s="31"/>
      <c r="BL156" s="31"/>
      <c r="BM156" s="31"/>
    </row>
    <row r="160" spans="1:65" ht="24.95" customHeight="1" x14ac:dyDescent="0.25">
      <c r="E160" s="12"/>
    </row>
  </sheetData>
  <protectedRanges>
    <protectedRange sqref="G24" name="Диапазон3_27_1_2_1_1_1_24_1_1_1_1_5_1_1_2_3_1_1" securityDescriptor="O:WDG:WDD:(A;;CC;;;S-1-5-21-1281035640-548247933-376692995-11259)(A;;CC;;;S-1-5-21-1281035640-548247933-376692995-11258)(A;;CC;;;S-1-5-21-1281035640-548247933-376692995-5864)"/>
    <protectedRange sqref="H24" name="Диапазон3_27_1_2_2_1_1_24_1_1_1_1_5_1_1_2_3_1_1" securityDescriptor="O:WDG:WDD:(A;;CC;;;S-1-5-21-1281035640-548247933-376692995-11259)(A;;CC;;;S-1-5-21-1281035640-548247933-376692995-11258)(A;;CC;;;S-1-5-21-1281035640-548247933-376692995-5864)"/>
    <protectedRange sqref="G28" name="Диапазон3_27_1_2_1_1_1_24_1_1_1_1_5_1_1_2_3_1_2" securityDescriptor="O:WDG:WDD:(A;;CC;;;S-1-5-21-1281035640-548247933-376692995-11259)(A;;CC;;;S-1-5-21-1281035640-548247933-376692995-11258)(A;;CC;;;S-1-5-21-1281035640-548247933-376692995-5864)"/>
    <protectedRange sqref="G25" name="Диапазон3_27_1_2_1_1_1_24_1_1_1_1_5_1_1_2_3_1_3" securityDescriptor="O:WDG:WDD:(A;;CC;;;S-1-5-21-1281035640-548247933-376692995-11259)(A;;CC;;;S-1-5-21-1281035640-548247933-376692995-11258)(A;;CC;;;S-1-5-21-1281035640-548247933-376692995-5864)"/>
    <protectedRange sqref="H25" name="Диапазон3_27_1_2_2_1_1_24_1_1_1_1_5_1_1_2_3_1_2" securityDescriptor="O:WDG:WDD:(A;;CC;;;S-1-5-21-1281035640-548247933-376692995-11259)(A;;CC;;;S-1-5-21-1281035640-548247933-376692995-11258)(A;;CC;;;S-1-5-21-1281035640-548247933-376692995-5864)"/>
    <protectedRange sqref="K63 K65" name="Диапазон3_74_5_1_5_2_1_1_1_1_1_2_5_1_1_1_1_1_1_1_2" securityDescriptor="O:WDG:WDD:(A;;CC;;;S-1-5-21-1281035640-548247933-376692995-11259)(A;;CC;;;S-1-5-21-1281035640-548247933-376692995-11258)(A;;CC;;;S-1-5-21-1281035640-548247933-376692995-5864)"/>
    <protectedRange sqref="I47" name="Диапазон3_74_5_1_5_2_1_1_1_1_1_2_5_2_1_2_1_1_1_2_1_6_1_1_2_2" securityDescriptor="O:WDG:WDD:(A;;CC;;;S-1-5-21-1281035640-548247933-376692995-11259)(A;;CC;;;S-1-5-21-1281035640-548247933-376692995-11258)(A;;CC;;;S-1-5-21-1281035640-548247933-376692995-5864)"/>
    <protectedRange sqref="L61" name="Диапазон3_74_5_1_5_2_1_1_1_1_1_2_5_2_1_2_1_1_1_2_2_2_1_2_2" securityDescriptor="O:WDG:WDD:(A;;CC;;;S-1-5-21-1281035640-548247933-376692995-11259)(A;;CC;;;S-1-5-21-1281035640-548247933-376692995-11258)(A;;CC;;;S-1-5-21-1281035640-548247933-376692995-5864)"/>
    <protectedRange sqref="K69" name="Диапазон3_74_5_1_5_2_1_1_1_1_1_2_5_1_1_1_1_1_1_1_2_1_1_2" securityDescriptor="O:WDG:WDD:(A;;CC;;;S-1-5-21-1281035640-548247933-376692995-11259)(A;;CC;;;S-1-5-21-1281035640-548247933-376692995-11258)(A;;CC;;;S-1-5-21-1281035640-548247933-376692995-5864)"/>
    <protectedRange sqref="K67" name="Диапазон3_74_5_1_5_2_1_1_1_1_1_2_5_1_1_1_1_1_1_1_1_2_1_2" securityDescriptor="O:WDG:WDD:(A;;CC;;;S-1-5-21-1281035640-548247933-376692995-11259)(A;;CC;;;S-1-5-21-1281035640-548247933-376692995-11258)(A;;CC;;;S-1-5-21-1281035640-548247933-376692995-5864)"/>
    <protectedRange sqref="G130:G133" name="Диапазон3_27_1_2_1_1_1_24_1_1_1_1_5_1_1_2_3_1_10" securityDescriptor="O:WDG:WDD:(A;;CC;;;S-1-5-21-1281035640-548247933-376692995-11259)(A;;CC;;;S-1-5-21-1281035640-548247933-376692995-11258)(A;;CC;;;S-1-5-21-1281035640-548247933-376692995-5864)"/>
    <protectedRange sqref="H130:H133" name="Диапазон3_27_1_2_2_1_1_24_1_1_1_1_5_1_1_2_3_1_9" securityDescriptor="O:WDG:WDD:(A;;CC;;;S-1-5-21-1281035640-548247933-376692995-11259)(A;;CC;;;S-1-5-21-1281035640-548247933-376692995-11258)(A;;CC;;;S-1-5-21-1281035640-548247933-376692995-5864)"/>
    <protectedRange sqref="G115" name="Диапазон3_27_1_2_1_1_1_24_1_1_1_1_5_1_1_2_3_1_8_1" securityDescriptor="O:WDG:WDD:(A;;CC;;;S-1-5-21-1281035640-548247933-376692995-11259)(A;;CC;;;S-1-5-21-1281035640-548247933-376692995-11258)(A;;CC;;;S-1-5-21-1281035640-548247933-376692995-5864)"/>
    <protectedRange sqref="H115:I115" name="Диапазон3_27_1_2_2_1_1_24_1_1_1_1_5_1_1_2_3_1_7_1" securityDescriptor="O:WDG:WDD:(A;;CC;;;S-1-5-21-1281035640-548247933-376692995-11259)(A;;CC;;;S-1-5-21-1281035640-548247933-376692995-11258)(A;;CC;;;S-1-5-21-1281035640-548247933-376692995-5864)"/>
    <protectedRange sqref="G135:G148" name="Диапазон3_27_1_2_1_1_1_24_1_1_1_1_5_1_1_2_3_1_1_1" securityDescriptor="O:WDG:WDD:(A;;CC;;;S-1-5-21-1281035640-548247933-376692995-11259)(A;;CC;;;S-1-5-21-1281035640-548247933-376692995-11258)(A;;CC;;;S-1-5-21-1281035640-548247933-376692995-5864)"/>
    <protectedRange sqref="G26" name="Диапазон3_27_1_2_1_1_1_24_1_1_1_1_5_1_1_2_3_1_3_1" securityDescriptor="O:WDG:WDD:(A;;CC;;;S-1-5-21-1281035640-548247933-376692995-11259)(A;;CC;;;S-1-5-21-1281035640-548247933-376692995-11258)(A;;CC;;;S-1-5-21-1281035640-548247933-376692995-5864)"/>
    <protectedRange sqref="H26" name="Диапазон3_27_1_2_2_1_1_24_1_1_1_1_5_1_1_2_3_1_2_1" securityDescriptor="O:WDG:WDD:(A;;CC;;;S-1-5-21-1281035640-548247933-376692995-11259)(A;;CC;;;S-1-5-21-1281035640-548247933-376692995-11258)(A;;CC;;;S-1-5-21-1281035640-548247933-376692995-5864)"/>
    <protectedRange sqref="G29" name="Диапазон3_27_1_2_1_1_1_24_1_1_1_1_5_1_1_2_3_1_2_1" securityDescriptor="O:WDG:WDD:(A;;CC;;;S-1-5-21-1281035640-548247933-376692995-11259)(A;;CC;;;S-1-5-21-1281035640-548247933-376692995-11258)(A;;CC;;;S-1-5-21-1281035640-548247933-376692995-5864)"/>
  </protectedRanges>
  <autoFilter ref="A9:BP156"/>
  <mergeCells count="65">
    <mergeCell ref="A6:A8"/>
    <mergeCell ref="B6:B8"/>
    <mergeCell ref="D6:D8"/>
    <mergeCell ref="E6:E8"/>
    <mergeCell ref="C6:C8"/>
    <mergeCell ref="F6:F8"/>
    <mergeCell ref="G6:G8"/>
    <mergeCell ref="H6:H8"/>
    <mergeCell ref="I6:I8"/>
    <mergeCell ref="J6:J8"/>
    <mergeCell ref="X6:Z7"/>
    <mergeCell ref="K6:K8"/>
    <mergeCell ref="L6:L8"/>
    <mergeCell ref="M6:M8"/>
    <mergeCell ref="N6:N8"/>
    <mergeCell ref="O6:O8"/>
    <mergeCell ref="P6:P8"/>
    <mergeCell ref="Q6:Q8"/>
    <mergeCell ref="R6:R8"/>
    <mergeCell ref="S6:S8"/>
    <mergeCell ref="T6:T8"/>
    <mergeCell ref="U6:W6"/>
    <mergeCell ref="AO6:AR6"/>
    <mergeCell ref="AJ7:AJ8"/>
    <mergeCell ref="AK7:AK8"/>
    <mergeCell ref="AL7:AL8"/>
    <mergeCell ref="AM7:AM8"/>
    <mergeCell ref="AO7:AO8"/>
    <mergeCell ref="AP7:AP8"/>
    <mergeCell ref="AQ7:AQ8"/>
    <mergeCell ref="AR7:AR8"/>
    <mergeCell ref="AA6:AA8"/>
    <mergeCell ref="AB6:AB8"/>
    <mergeCell ref="AC6:AF6"/>
    <mergeCell ref="AG6:AJ6"/>
    <mergeCell ref="AK6:AN6"/>
    <mergeCell ref="AN7:AN8"/>
    <mergeCell ref="BL6:BL8"/>
    <mergeCell ref="AT7:AT8"/>
    <mergeCell ref="AU7:AU8"/>
    <mergeCell ref="AV7:AV8"/>
    <mergeCell ref="AW7:AW8"/>
    <mergeCell ref="BI7:BK7"/>
    <mergeCell ref="AX7:AX8"/>
    <mergeCell ref="AY7:AY8"/>
    <mergeCell ref="BA7:BA8"/>
    <mergeCell ref="BB7:BB8"/>
    <mergeCell ref="BC7:BE7"/>
    <mergeCell ref="BF7:BH7"/>
    <mergeCell ref="A1:O1"/>
    <mergeCell ref="AS7:AS8"/>
    <mergeCell ref="BM6:BM8"/>
    <mergeCell ref="V7:W7"/>
    <mergeCell ref="AC7:AC8"/>
    <mergeCell ref="AD7:AD8"/>
    <mergeCell ref="AE7:AE8"/>
    <mergeCell ref="AF7:AF8"/>
    <mergeCell ref="AG7:AG8"/>
    <mergeCell ref="AH7:AH8"/>
    <mergeCell ref="AI7:AI8"/>
    <mergeCell ref="AS6:AV6"/>
    <mergeCell ref="AW6:AY6"/>
    <mergeCell ref="AZ6:AZ8"/>
    <mergeCell ref="BA6:BB6"/>
    <mergeCell ref="BC6:BK6"/>
  </mergeCells>
  <conditionalFormatting sqref="D24">
    <cfRule type="duplicateValues" dxfId="24" priority="26" stopIfTrue="1"/>
  </conditionalFormatting>
  <conditionalFormatting sqref="D27">
    <cfRule type="duplicateValues" dxfId="23" priority="24"/>
  </conditionalFormatting>
  <conditionalFormatting sqref="E27">
    <cfRule type="duplicateValues" dxfId="22" priority="25"/>
  </conditionalFormatting>
  <conditionalFormatting sqref="E27">
    <cfRule type="duplicateValues" dxfId="21" priority="23"/>
  </conditionalFormatting>
  <conditionalFormatting sqref="E27">
    <cfRule type="duplicateValues" dxfId="20" priority="22"/>
  </conditionalFormatting>
  <conditionalFormatting sqref="E27">
    <cfRule type="duplicateValues" dxfId="19" priority="21"/>
  </conditionalFormatting>
  <conditionalFormatting sqref="E27">
    <cfRule type="duplicateValues" dxfId="18" priority="20"/>
  </conditionalFormatting>
  <conditionalFormatting sqref="E13">
    <cfRule type="duplicateValues" dxfId="17" priority="16"/>
  </conditionalFormatting>
  <conditionalFormatting sqref="D13">
    <cfRule type="duplicateValues" dxfId="16" priority="17"/>
  </conditionalFormatting>
  <conditionalFormatting sqref="D13">
    <cfRule type="duplicateValues" dxfId="15" priority="18"/>
    <cfRule type="duplicateValues" dxfId="14" priority="19"/>
  </conditionalFormatting>
  <conditionalFormatting sqref="E13">
    <cfRule type="duplicateValues" dxfId="13" priority="14"/>
  </conditionalFormatting>
  <conditionalFormatting sqref="E13">
    <cfRule type="duplicateValues" dxfId="12" priority="13"/>
  </conditionalFormatting>
  <conditionalFormatting sqref="E13">
    <cfRule type="duplicateValues" dxfId="11" priority="12"/>
  </conditionalFormatting>
  <conditionalFormatting sqref="E13">
    <cfRule type="duplicateValues" dxfId="10" priority="11"/>
  </conditionalFormatting>
  <conditionalFormatting sqref="E13">
    <cfRule type="duplicateValues" dxfId="9" priority="10"/>
  </conditionalFormatting>
  <conditionalFormatting sqref="E15:E16">
    <cfRule type="duplicateValues" dxfId="8" priority="6"/>
  </conditionalFormatting>
  <conditionalFormatting sqref="D15:D16">
    <cfRule type="duplicateValues" dxfId="7" priority="7"/>
  </conditionalFormatting>
  <conditionalFormatting sqref="D15:D16">
    <cfRule type="duplicateValues" dxfId="6" priority="8"/>
    <cfRule type="duplicateValues" dxfId="5" priority="9"/>
  </conditionalFormatting>
  <conditionalFormatting sqref="E15:E16">
    <cfRule type="duplicateValues" dxfId="4" priority="5"/>
  </conditionalFormatting>
  <conditionalFormatting sqref="E15:E16">
    <cfRule type="duplicateValues" dxfId="3" priority="4"/>
  </conditionalFormatting>
  <conditionalFormatting sqref="E15:E16">
    <cfRule type="duplicateValues" dxfId="2" priority="3"/>
  </conditionalFormatting>
  <conditionalFormatting sqref="E15:E16">
    <cfRule type="duplicateValues" dxfId="1" priority="2"/>
  </conditionalFormatting>
  <conditionalFormatting sqref="E15:E16">
    <cfRule type="duplicateValues" dxfId="0" priority="1"/>
  </conditionalFormatting>
  <dataValidations count="12">
    <dataValidation type="list" allowBlank="1" showInputMessage="1" sqref="BF23:BF26 BC23:BC26 BF135:BF145 BC30:BC32 BF11 BC11 BI11 BC91 BF91 BA69 BC130:BC133 BF149:BF155 BF130:BF133 BI91 BA67 BI130:BI133 BC135:BC145 BI135:BI145 BI23:BI26 BI28:BI32 BF28:BF32 BC149:BC155 BI149:BI155 BF96:BF114 BI96:BI114 BC96:BC114">
      <formula1>атрибут</formula1>
    </dataValidation>
    <dataValidation type="whole" allowBlank="1" showInputMessage="1" showErrorMessage="1" sqref="X23:Z26 X30:Z32 M30:M32 X130:Z145 L11 L24:L26 M12 L130:M133 M91 BB39 M69 BF33 X115:Z115 M23 X91:Z91 BB35 BB37 M63 M65 M67 L135:M145 L134 L28:M29 X149:Z155 M149:M155">
      <formula1>0</formula1>
      <formula2>100</formula2>
    </dataValidation>
    <dataValidation type="textLength" operator="equal" allowBlank="1" showInputMessage="1" showErrorMessage="1" error="Код КАТО должен содержать 9 символов" sqref="N23 N30:N32 R12:R16 N12 Q134 M25:M26 N91 N69 N63 N65 N67 R91 R23 R30:R32 N149:N155 R149:R155">
      <formula1>9</formula1>
    </dataValidation>
    <dataValidation type="textLength" operator="equal" allowBlank="1" showInputMessage="1" showErrorMessage="1" error="БИН должен содержать 12 символов" sqref="AZ135:AZ145 AZ23 AZ11 AZ91 AZ115 AZ130:AZ133 AZ28:AZ29">
      <formula1>12</formula1>
    </dataValidation>
    <dataValidation type="list" allowBlank="1" showInputMessage="1" showErrorMessage="1" sqref="J23 J91 J149:J155 J41 J69 J39 J59 J61 J63 J65 J67 J30:J32 J96:J114">
      <formula1>Способ_закупок</formula1>
    </dataValidation>
    <dataValidation type="list" allowBlank="1" showInputMessage="1" showErrorMessage="1" sqref="L23 K11 K25:K26 L149:L155 L91 L41 L69 L30:L33 K130:K145 L35 L37 L39 L63 L65 L67 K28:K29 L96:L114">
      <formula1>Приоритет_закупок</formula1>
    </dataValidation>
    <dataValidation type="list" allowBlank="1" showInputMessage="1" showErrorMessage="1" sqref="K23 J24 J11:J16 J95 K149:K155 J130:J145 K91 K69 J116 K63 K65 K67 K30:K32 K96:K114">
      <formula1>осн</formula1>
    </dataValidation>
    <dataValidation type="list" allowBlank="1" showInputMessage="1" showErrorMessage="1" sqref="T12:T16">
      <formula1>Инкотермс</formula1>
    </dataValidation>
    <dataValidation type="custom" allowBlank="1" showInputMessage="1" showErrorMessage="1" sqref="AE24 AH24:AI24 AL24:AM24 AQ24">
      <formula1>AC24*AD24</formula1>
    </dataValidation>
    <dataValidation type="list" allowBlank="1" showInputMessage="1" showErrorMessage="1" sqref="AB30:AB32 AB149:AB155">
      <formula1>НДС</formula1>
    </dataValidation>
    <dataValidation type="list" allowBlank="1" showInputMessage="1" showErrorMessage="1" sqref="K33 K35 K37 K39 K41">
      <formula1>основания150</formula1>
    </dataValidation>
    <dataValidation type="list" allowBlank="1" showInputMessage="1" sqref="BD34 BD36 BD38 BD40 BD42 BD44 BD46 BD48 BD50 BD52 BD54 BD56 BD58 BD60 BD62 BD64 BD66 BD68 BD70 BD72 BD74 BD76 BD78 BD80 BD82 BD84 BD86 BD88 BD90 BD92 BD94 BD134">
      <formula1>атр</formula1>
    </dataValidation>
  </dataValidations>
  <hyperlinks>
    <hyperlink ref="G28" r:id="rId1" display="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hyperlink ref="G95" r:id="rId2" display="https://enstru.kz/code_new.jsp?&amp;t=%D0%A3%D1%81%D0%BB%D1%83%D0%B3%D0%B8%20%D0%BF%D0%BE&amp;s=common&amp;st=service&amp;p=10&amp;n=0&amp;S=331212%2E400&amp;N=%D0%A3%D1%81%D0%BB%D1%83%D0%B3%D0%B8%20%D0%BF%D0%BE%20%D1%82%D0%B5%D1%85%D0%BD%D0%B8%D1%87%D0%B5%D1%81%D0%BA%D0%BE%D0%BC%D1%83%20%D0%BE%D0%B1%D1%81%D0%BB%D1%83%D0%B6%D0%B8%D0%B2%D0%B0%D0%BD%D0%B8%D1%8E%20%D0%BD%D0%B0%D1%81%D0%BE%D1%81%D0%BD%D0%BE%D0%B3%D0%BE%20%D0%BE%D0%B1%D0%BE%D1%80%D1%83%D0%B4%D0%BE%D0%B2%D0%B0%D0%BD%D0%B8%D1%8F&amp;fc=1&amp;fg=0&amp;new=331212.400.000002"/>
    <hyperlink ref="G29" r:id="rId3" display="https://enstru.kz/code_new.jsp?&amp;t=GPS%2D%D0%BC%D0%BE%D0%BD%D0%B8%D1%82%D0%BE%D1%80%D0%B8%D0%BD%D0%B3%D0%B0&amp;s=common&amp;p=10&amp;n=0&amp;S=749020%2E000&amp;N=%D0%A3%D1%81%D0%BB%D1%83%D0%B3%D0%B8%20%D0%BC%D0%BE%D0%BD%D0%B8%D1%82%D0%BE%D1%80%D0%B8%D0%BD%D0%B3%D0%B0%20%D0%B7%D0%B0%20%D0%B0%D0%B2%D1%82%D0%BE%D1%82%D1%80%D0%B0%D0%BD%D1%81%D0%BF%D0%BE%D1%80%D1%82%D0%BD%D1%8B%D0%BC%D0%B8%20%D1%81%D1%80%D0%B5%D0%B4%D1%81%D1%82%D0%B2%D0%B0%D0%BC%D0%B8%20%D0%BF%D0%BE%D1%81%D1%80%D0%B5%D0%B4%D1%81%D1%82%D0%B2%D0%BE%D0%BC%20%D1%81%D0%B8%D1%81%D1%82%D0%B5%D0%BC%D1%8B%20GPS%2D%D0%BC%D0%BE%D0%BD%D0%B8%D1%82%D0%BE%D1%80%D0%B8%D0%BD%D0%B3%D0%B0&amp;fc=1&amp;fg=0&amp;new=749020.000.000125"/>
  </hyperlinks>
  <pageMargins left="0.7" right="0.7" top="0.75" bottom="0.75" header="0.3" footer="0.3"/>
  <pageSetup paperSize="9" orientation="portrait" horizontalDpi="1200" verticalDpi="1200"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2024-2028гг. ДПЗ 4 изм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Толеубаева Асель Абдешовна</cp:lastModifiedBy>
  <dcterms:created xsi:type="dcterms:W3CDTF">2023-08-03T05:56:46Z</dcterms:created>
  <dcterms:modified xsi:type="dcterms:W3CDTF">2023-11-22T06:44:35Z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Основной ДПЗ 2024-2028  с 5 изменениями  на 20.11.2023г..xlsx</vt:lpwstr>
  </property>
</Properties>
</file>