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Толеубаева Асель Абдешовна" algorithmName="SHA-512" hashValue="jec89gp+jhq8/rZ+odWMiduqAVb61P1q2SRgtnTE0rbvddQfXvpr+/xU/3uk5qJ0YH51qyDTydEBi/9tcpaYpg==" saltValue="dAyBHASIFRfqjbbbsr0zcw==" spinCount="100000"/>
  <workbookPr defaultThemeVersion="153222"/>
  <mc:AlternateContent xmlns:mc="http://schemas.openxmlformats.org/markup-compatibility/2006">
    <mc:Choice Requires="x15">
      <x15ac:absPath xmlns:x15ac="http://schemas.microsoft.com/office/spreadsheetml/2010/11/ac" url="C:\Users\A.Toleubayeva\Desktop\ПЛАНЫ МОЯ ПАПКА\ГПЗ 2024г. и ДПЗ 2024-2028гг\ДПЗ 2024-2028гг\ДПЗ 2024-2028гг. 6 ИЗМ. проект\"/>
    </mc:Choice>
  </mc:AlternateContent>
  <bookViews>
    <workbookView xWindow="0" yWindow="0" windowWidth="28800" windowHeight="11835"/>
  </bookViews>
  <sheets>
    <sheet name="2024-2028гг. ДПЗ 6 изм" sheetId="1" r:id="rId1"/>
  </sheets>
  <externalReferences>
    <externalReference r:id="rId2"/>
    <externalReference r:id="rId3"/>
    <externalReference r:id="rId4"/>
    <externalReference r:id="rId5"/>
    <externalReference r:id="rId6"/>
  </externalReferences>
  <definedNames>
    <definedName name="_xlnm._FilterDatabase" localSheetId="0" hidden="1">'2024-2028гг. ДПЗ 6 изм'!$A$11:$BP$171</definedName>
    <definedName name="атр">'[1]Атрибуты товара'!$A$4:$A$535</definedName>
    <definedName name="атрибут" localSheetId="0">#REF!</definedName>
    <definedName name="Инкотермс" localSheetId="0">'[2]Справочник Инкотермс'!$A$4:$A$14</definedName>
    <definedName name="Инкотермс">'[3]Справочник Инкотермс'!$A$4:$A$14</definedName>
    <definedName name="НДС" localSheetId="0">'[2]Признак НДС'!$B$3:$B$4</definedName>
    <definedName name="НДС">'[4]Признак НДС'!$B$3:$B$4</definedName>
    <definedName name="осн" localSheetId="0">#REF!</definedName>
    <definedName name="осн">'[4]Основание из одного источника'!$A$3:$A$55</definedName>
    <definedName name="основания150">'[5]Основание из одного источника'!$A$3:$A$60</definedName>
    <definedName name="Приоритет_закупок" localSheetId="0">#REF!</definedName>
    <definedName name="Приоритет_закупок">'[3]Приоритет закупок'!$A$3:$A$5</definedName>
    <definedName name="Способ_закупок" localSheetId="0">#REF!</definedName>
    <definedName name="Способ_закупок">'[3]Способы закупок'!$A$4:$A$11</definedName>
    <definedName name="Тип_дней">'[3]Тип дней'!$B$2:$B$3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X12" i="1" l="1"/>
  <c r="AY30" i="1" l="1"/>
  <c r="AY12" i="1" s="1"/>
  <c r="AY112" i="1" l="1"/>
  <c r="AY35" i="1"/>
  <c r="AY38" i="1"/>
  <c r="AY40" i="1"/>
  <c r="AY41" i="1"/>
  <c r="AY44" i="1"/>
  <c r="AY46" i="1"/>
  <c r="AY48" i="1"/>
  <c r="AY50" i="1"/>
  <c r="AY52" i="1"/>
  <c r="AY54" i="1"/>
  <c r="AY56" i="1"/>
  <c r="AY58" i="1"/>
  <c r="AY60" i="1"/>
  <c r="AY62" i="1"/>
  <c r="AY64" i="1"/>
  <c r="AY66" i="1"/>
  <c r="AY68" i="1"/>
  <c r="AY70" i="1"/>
  <c r="AY72" i="1"/>
  <c r="AY74" i="1"/>
  <c r="AY76" i="1"/>
  <c r="AY78" i="1"/>
  <c r="AY80" i="1"/>
  <c r="AY82" i="1"/>
  <c r="AY84" i="1"/>
  <c r="AY86" i="1"/>
  <c r="AY88" i="1"/>
  <c r="AY90" i="1"/>
  <c r="AY92" i="1"/>
  <c r="AY94" i="1"/>
  <c r="AY96" i="1"/>
  <c r="AY98" i="1"/>
  <c r="AY100" i="1"/>
  <c r="AY102" i="1"/>
  <c r="AY104" i="1"/>
  <c r="AY111" i="1"/>
  <c r="AY129" i="1"/>
  <c r="AY130" i="1"/>
  <c r="AY131" i="1"/>
  <c r="AY132" i="1"/>
  <c r="AY133" i="1"/>
  <c r="AY134" i="1"/>
  <c r="AY135" i="1"/>
  <c r="AY136" i="1"/>
  <c r="AY137" i="1"/>
  <c r="AY138" i="1"/>
  <c r="AY139" i="1"/>
  <c r="AY160" i="1"/>
  <c r="AY39" i="1" l="1"/>
  <c r="AN39" i="1"/>
  <c r="AJ39" i="1"/>
  <c r="AF39" i="1"/>
  <c r="AY42" i="1"/>
  <c r="AN42" i="1"/>
  <c r="AJ42" i="1"/>
  <c r="AF42" i="1"/>
  <c r="AX36" i="1"/>
  <c r="AN19" i="1"/>
  <c r="AJ19" i="1"/>
  <c r="AF19" i="1"/>
  <c r="AY36" i="1" l="1"/>
  <c r="AX159" i="1"/>
  <c r="AY159" i="1" s="1"/>
  <c r="AY158" i="1"/>
  <c r="AJ158" i="1"/>
  <c r="AX157" i="1"/>
  <c r="AY157" i="1" s="1"/>
  <c r="AN157" i="1"/>
  <c r="AJ157" i="1"/>
  <c r="AF157" i="1"/>
  <c r="AX156" i="1" l="1"/>
  <c r="AY156" i="1" s="1"/>
  <c r="AN156" i="1"/>
  <c r="AJ156" i="1"/>
  <c r="AF156" i="1"/>
  <c r="AX155" i="1"/>
  <c r="AY155" i="1" s="1"/>
  <c r="AN155" i="1"/>
  <c r="AJ155" i="1"/>
  <c r="AF155" i="1"/>
  <c r="AX154" i="1"/>
  <c r="AY154" i="1" s="1"/>
  <c r="AN154" i="1"/>
  <c r="AJ154" i="1"/>
  <c r="AF154" i="1"/>
  <c r="AX153" i="1"/>
  <c r="AY153" i="1" s="1"/>
  <c r="AN153" i="1"/>
  <c r="AJ153" i="1"/>
  <c r="AF153" i="1"/>
  <c r="AX152" i="1"/>
  <c r="AY152" i="1" s="1"/>
  <c r="AN152" i="1"/>
  <c r="AJ152" i="1"/>
  <c r="AF152" i="1"/>
  <c r="AX151" i="1"/>
  <c r="AY151" i="1" s="1"/>
  <c r="AN151" i="1"/>
  <c r="AJ151" i="1"/>
  <c r="AF151" i="1"/>
  <c r="AX150" i="1"/>
  <c r="AY150" i="1" s="1"/>
  <c r="AN150" i="1"/>
  <c r="AJ150" i="1"/>
  <c r="AF150" i="1"/>
  <c r="AX149" i="1"/>
  <c r="AY149" i="1" s="1"/>
  <c r="AN149" i="1"/>
  <c r="AJ149" i="1"/>
  <c r="AF149" i="1"/>
  <c r="AX148" i="1"/>
  <c r="AY148" i="1" s="1"/>
  <c r="AN148" i="1"/>
  <c r="AJ148" i="1"/>
  <c r="AF148" i="1"/>
  <c r="AX147" i="1"/>
  <c r="AY147" i="1" s="1"/>
  <c r="AN147" i="1"/>
  <c r="AJ147" i="1"/>
  <c r="AF147" i="1"/>
  <c r="AX146" i="1"/>
  <c r="AY146" i="1" s="1"/>
  <c r="AN146" i="1"/>
  <c r="AJ146" i="1"/>
  <c r="AF146" i="1"/>
  <c r="AX145" i="1"/>
  <c r="AY145" i="1" s="1"/>
  <c r="AF145" i="1"/>
  <c r="AX105" i="1"/>
  <c r="AY105" i="1" s="1"/>
  <c r="AV105" i="1"/>
  <c r="AR105" i="1"/>
  <c r="AN105" i="1"/>
  <c r="AJ105" i="1"/>
  <c r="AF105" i="1"/>
  <c r="AX103" i="1"/>
  <c r="AY103" i="1" s="1"/>
  <c r="AV103" i="1"/>
  <c r="AR103" i="1"/>
  <c r="AN103" i="1"/>
  <c r="AJ103" i="1"/>
  <c r="AF103" i="1"/>
  <c r="AX101" i="1"/>
  <c r="AY101" i="1" s="1"/>
  <c r="AV101" i="1"/>
  <c r="AR101" i="1"/>
  <c r="AN101" i="1"/>
  <c r="AJ101" i="1"/>
  <c r="AF101" i="1"/>
  <c r="AX99" i="1"/>
  <c r="AY99" i="1" s="1"/>
  <c r="AV99" i="1"/>
  <c r="AR99" i="1"/>
  <c r="AN99" i="1"/>
  <c r="AJ99" i="1"/>
  <c r="AF99" i="1"/>
  <c r="AX97" i="1"/>
  <c r="AY97" i="1" s="1"/>
  <c r="AV97" i="1"/>
  <c r="AR97" i="1"/>
  <c r="AN97" i="1"/>
  <c r="AJ97" i="1"/>
  <c r="AF97" i="1"/>
  <c r="AX95" i="1"/>
  <c r="AY95" i="1" s="1"/>
  <c r="AV95" i="1"/>
  <c r="AR95" i="1"/>
  <c r="AN95" i="1"/>
  <c r="AJ95" i="1"/>
  <c r="AF95" i="1"/>
  <c r="AX93" i="1"/>
  <c r="AY93" i="1" s="1"/>
  <c r="AV93" i="1"/>
  <c r="AR93" i="1"/>
  <c r="AN93" i="1"/>
  <c r="AJ93" i="1"/>
  <c r="AF93" i="1"/>
  <c r="AX91" i="1"/>
  <c r="AY91" i="1" s="1"/>
  <c r="AV91" i="1"/>
  <c r="AR91" i="1"/>
  <c r="AN91" i="1"/>
  <c r="AJ91" i="1"/>
  <c r="AF91" i="1"/>
  <c r="AX89" i="1"/>
  <c r="AY89" i="1" s="1"/>
  <c r="AV89" i="1"/>
  <c r="AR89" i="1"/>
  <c r="AN89" i="1"/>
  <c r="AJ89" i="1"/>
  <c r="AF89" i="1"/>
  <c r="AX87" i="1"/>
  <c r="AY87" i="1" s="1"/>
  <c r="AV87" i="1"/>
  <c r="AR87" i="1"/>
  <c r="AN87" i="1"/>
  <c r="AJ87" i="1"/>
  <c r="AF87" i="1"/>
  <c r="AX85" i="1"/>
  <c r="AY85" i="1" s="1"/>
  <c r="AV85" i="1"/>
  <c r="AR85" i="1"/>
  <c r="AN85" i="1"/>
  <c r="AJ85" i="1"/>
  <c r="AF85" i="1"/>
  <c r="AX83" i="1"/>
  <c r="AY83" i="1" s="1"/>
  <c r="AV83" i="1"/>
  <c r="AR83" i="1"/>
  <c r="AN83" i="1"/>
  <c r="AJ83" i="1"/>
  <c r="AF83" i="1"/>
  <c r="AX81" i="1"/>
  <c r="AY81" i="1" s="1"/>
  <c r="AV81" i="1"/>
  <c r="AR81" i="1"/>
  <c r="AN81" i="1"/>
  <c r="AJ81" i="1"/>
  <c r="AF81" i="1"/>
  <c r="AX79" i="1"/>
  <c r="AY79" i="1" s="1"/>
  <c r="AV79" i="1"/>
  <c r="AR79" i="1"/>
  <c r="AN79" i="1"/>
  <c r="AJ79" i="1"/>
  <c r="AF79" i="1"/>
  <c r="AX77" i="1"/>
  <c r="AY77" i="1" s="1"/>
  <c r="AV77" i="1"/>
  <c r="AR77" i="1"/>
  <c r="AN77" i="1"/>
  <c r="AJ77" i="1"/>
  <c r="AF77" i="1"/>
  <c r="AX75" i="1"/>
  <c r="AY75" i="1" s="1"/>
  <c r="AV75" i="1"/>
  <c r="AR75" i="1"/>
  <c r="AN75" i="1"/>
  <c r="AJ75" i="1"/>
  <c r="AF75" i="1"/>
  <c r="AX73" i="1"/>
  <c r="AY73" i="1" s="1"/>
  <c r="AV73" i="1"/>
  <c r="AR73" i="1"/>
  <c r="AN73" i="1"/>
  <c r="AJ73" i="1"/>
  <c r="AF73" i="1"/>
  <c r="AX71" i="1"/>
  <c r="AY71" i="1" s="1"/>
  <c r="AV71" i="1"/>
  <c r="AR71" i="1"/>
  <c r="AN71" i="1"/>
  <c r="AJ71" i="1"/>
  <c r="AF71" i="1"/>
  <c r="AX69" i="1"/>
  <c r="AY69" i="1" s="1"/>
  <c r="AV69" i="1"/>
  <c r="AR69" i="1"/>
  <c r="AN69" i="1"/>
  <c r="AJ69" i="1"/>
  <c r="AF69" i="1"/>
  <c r="AX67" i="1"/>
  <c r="AY67" i="1" s="1"/>
  <c r="AV67" i="1"/>
  <c r="AR67" i="1"/>
  <c r="AN67" i="1"/>
  <c r="AJ67" i="1"/>
  <c r="AF67" i="1"/>
  <c r="AX65" i="1"/>
  <c r="AY65" i="1" s="1"/>
  <c r="AV65" i="1"/>
  <c r="AR65" i="1"/>
  <c r="AN65" i="1"/>
  <c r="AJ65" i="1"/>
  <c r="AF65" i="1"/>
  <c r="AX63" i="1"/>
  <c r="AY63" i="1" s="1"/>
  <c r="AV63" i="1"/>
  <c r="AR63" i="1"/>
  <c r="AN63" i="1"/>
  <c r="AJ63" i="1"/>
  <c r="AF63" i="1"/>
  <c r="AX61" i="1"/>
  <c r="AY61" i="1" s="1"/>
  <c r="AV61" i="1"/>
  <c r="AR61" i="1"/>
  <c r="AN61" i="1"/>
  <c r="AJ61" i="1"/>
  <c r="AF61" i="1"/>
  <c r="AX59" i="1"/>
  <c r="AY59" i="1" s="1"/>
  <c r="AV59" i="1"/>
  <c r="AR59" i="1"/>
  <c r="AN59" i="1"/>
  <c r="AJ59" i="1"/>
  <c r="AF59" i="1"/>
  <c r="AX57" i="1"/>
  <c r="AY57" i="1" s="1"/>
  <c r="AV57" i="1"/>
  <c r="AR57" i="1"/>
  <c r="AN57" i="1"/>
  <c r="AJ57" i="1"/>
  <c r="AF57" i="1"/>
  <c r="AX55" i="1"/>
  <c r="AY55" i="1" s="1"/>
  <c r="AV55" i="1"/>
  <c r="AR55" i="1"/>
  <c r="AN55" i="1"/>
  <c r="AJ55" i="1"/>
  <c r="AF55" i="1"/>
  <c r="AX53" i="1"/>
  <c r="AY53" i="1" s="1"/>
  <c r="AV53" i="1"/>
  <c r="AR53" i="1"/>
  <c r="AN53" i="1"/>
  <c r="AJ53" i="1"/>
  <c r="AF53" i="1"/>
  <c r="AX51" i="1"/>
  <c r="AY51" i="1" s="1"/>
  <c r="AV51" i="1"/>
  <c r="AR51" i="1"/>
  <c r="AN51" i="1"/>
  <c r="AJ51" i="1"/>
  <c r="AF51" i="1"/>
  <c r="AX49" i="1"/>
  <c r="AY49" i="1" s="1"/>
  <c r="AV49" i="1"/>
  <c r="AR49" i="1"/>
  <c r="AN49" i="1"/>
  <c r="AJ49" i="1"/>
  <c r="AF49" i="1"/>
  <c r="AX47" i="1"/>
  <c r="AY47" i="1" s="1"/>
  <c r="AV47" i="1"/>
  <c r="AR47" i="1"/>
  <c r="AN47" i="1"/>
  <c r="AJ47" i="1"/>
  <c r="AF47" i="1"/>
  <c r="AX45" i="1"/>
  <c r="AY45" i="1" s="1"/>
  <c r="AV45" i="1"/>
  <c r="AR45" i="1"/>
  <c r="AN45" i="1"/>
  <c r="AJ45" i="1"/>
  <c r="AF45" i="1"/>
  <c r="AX106" i="1" l="1"/>
  <c r="AY106" i="1" s="1"/>
  <c r="AY126" i="1"/>
  <c r="AX128" i="1"/>
  <c r="AY128" i="1" s="1"/>
  <c r="AX140" i="1"/>
  <c r="AY140" i="1" s="1"/>
  <c r="AX141" i="1"/>
  <c r="AY141" i="1" s="1"/>
  <c r="AX142" i="1"/>
  <c r="AY142" i="1" s="1"/>
  <c r="AX143" i="1"/>
  <c r="AY143" i="1" s="1"/>
  <c r="AX144" i="1"/>
  <c r="AY144" i="1" s="1"/>
  <c r="AN126" i="1" l="1"/>
  <c r="AJ126" i="1"/>
  <c r="AF126" i="1"/>
  <c r="AW127" i="1" l="1"/>
  <c r="AU127" i="1"/>
  <c r="AV127" i="1" s="1"/>
  <c r="AQ127" i="1"/>
  <c r="AN127" i="1"/>
  <c r="AJ127" i="1"/>
  <c r="AF127" i="1"/>
  <c r="AU125" i="1"/>
  <c r="AV125" i="1" s="1"/>
  <c r="AQ125" i="1"/>
  <c r="AN125" i="1"/>
  <c r="AJ125" i="1"/>
  <c r="AF125" i="1"/>
  <c r="AU124" i="1"/>
  <c r="AV124" i="1" s="1"/>
  <c r="AQ124" i="1"/>
  <c r="AR124" i="1" s="1"/>
  <c r="AE124" i="1"/>
  <c r="AF124" i="1" s="1"/>
  <c r="AU123" i="1"/>
  <c r="AV123" i="1" s="1"/>
  <c r="AQ123" i="1"/>
  <c r="AR123" i="1" s="1"/>
  <c r="AE123" i="1"/>
  <c r="AF123" i="1" s="1"/>
  <c r="AU122" i="1"/>
  <c r="AV122" i="1" s="1"/>
  <c r="AQ122" i="1"/>
  <c r="AR122" i="1" s="1"/>
  <c r="AE122" i="1"/>
  <c r="AF122" i="1" s="1"/>
  <c r="AU121" i="1"/>
  <c r="AV121" i="1" s="1"/>
  <c r="AQ121" i="1"/>
  <c r="AR121" i="1" s="1"/>
  <c r="AE121" i="1"/>
  <c r="AF121" i="1" s="1"/>
  <c r="AU120" i="1"/>
  <c r="AV120" i="1" s="1"/>
  <c r="AQ120" i="1"/>
  <c r="AR120" i="1" s="1"/>
  <c r="AE120" i="1"/>
  <c r="AF120" i="1" s="1"/>
  <c r="AU119" i="1"/>
  <c r="AV119" i="1" s="1"/>
  <c r="AQ119" i="1"/>
  <c r="AR119" i="1" s="1"/>
  <c r="AM119" i="1"/>
  <c r="AJ119" i="1"/>
  <c r="AE119" i="1"/>
  <c r="AF119" i="1" s="1"/>
  <c r="AU118" i="1"/>
  <c r="AV118" i="1" s="1"/>
  <c r="AQ118" i="1"/>
  <c r="AM118" i="1"/>
  <c r="AJ118" i="1"/>
  <c r="AF118" i="1"/>
  <c r="AU117" i="1"/>
  <c r="AV117" i="1" s="1"/>
  <c r="AQ117" i="1"/>
  <c r="AR117" i="1" s="1"/>
  <c r="AM117" i="1"/>
  <c r="AJ117" i="1"/>
  <c r="AE117" i="1"/>
  <c r="AU116" i="1"/>
  <c r="AV116" i="1" s="1"/>
  <c r="AQ116" i="1"/>
  <c r="AR116" i="1" s="1"/>
  <c r="AM116" i="1"/>
  <c r="AJ116" i="1"/>
  <c r="AE116" i="1"/>
  <c r="AF116" i="1" s="1"/>
  <c r="AU115" i="1"/>
  <c r="AV115" i="1" s="1"/>
  <c r="AQ115" i="1"/>
  <c r="AR115" i="1" s="1"/>
  <c r="AI115" i="1"/>
  <c r="AF115" i="1"/>
  <c r="AU114" i="1"/>
  <c r="AV114" i="1" s="1"/>
  <c r="AQ114" i="1"/>
  <c r="AR114" i="1" s="1"/>
  <c r="AM114" i="1"/>
  <c r="AJ114" i="1"/>
  <c r="AF114" i="1"/>
  <c r="AU113" i="1"/>
  <c r="AV113" i="1" s="1"/>
  <c r="AQ113" i="1"/>
  <c r="AR113" i="1" s="1"/>
  <c r="AI113" i="1"/>
  <c r="AF113" i="1"/>
  <c r="AU111" i="1"/>
  <c r="AV111" i="1" s="1"/>
  <c r="AQ111" i="1"/>
  <c r="AM111" i="1"/>
  <c r="AJ111" i="1"/>
  <c r="AF111" i="1"/>
  <c r="AU110" i="1"/>
  <c r="AV110" i="1" s="1"/>
  <c r="AQ110" i="1"/>
  <c r="AN110" i="1"/>
  <c r="AJ110" i="1"/>
  <c r="AF110" i="1"/>
  <c r="AU109" i="1"/>
  <c r="AV109" i="1" s="1"/>
  <c r="AQ109" i="1"/>
  <c r="AN109" i="1"/>
  <c r="AJ109" i="1"/>
  <c r="AF109" i="1"/>
  <c r="AU108" i="1"/>
  <c r="AV108" i="1" s="1"/>
  <c r="AQ108" i="1"/>
  <c r="AN108" i="1"/>
  <c r="AJ108" i="1"/>
  <c r="AF108" i="1"/>
  <c r="AU107" i="1"/>
  <c r="AV107" i="1" s="1"/>
  <c r="AQ107" i="1"/>
  <c r="AN107" i="1"/>
  <c r="AJ107" i="1"/>
  <c r="AF107" i="1"/>
  <c r="AN106" i="1"/>
  <c r="AJ106" i="1"/>
  <c r="AF106" i="1"/>
  <c r="AN41" i="1"/>
  <c r="AJ41" i="1"/>
  <c r="AF41" i="1"/>
  <c r="AN38" i="1"/>
  <c r="AJ38" i="1"/>
  <c r="AF38" i="1"/>
  <c r="AX37" i="1"/>
  <c r="AN33" i="1"/>
  <c r="AJ33" i="1"/>
  <c r="AF33" i="1"/>
  <c r="AN17" i="1"/>
  <c r="AJ17" i="1"/>
  <c r="AF17" i="1"/>
  <c r="AN15" i="1"/>
  <c r="AJ15" i="1"/>
  <c r="AF15" i="1"/>
  <c r="AN13" i="1"/>
  <c r="AJ13" i="1"/>
  <c r="AF13" i="1"/>
  <c r="AX108" i="1" l="1"/>
  <c r="AY108" i="1" s="1"/>
  <c r="AX125" i="1"/>
  <c r="AY125" i="1" s="1"/>
  <c r="AY37" i="1"/>
  <c r="AY33" i="1"/>
  <c r="AX110" i="1"/>
  <c r="AY110" i="1" s="1"/>
  <c r="AN116" i="1"/>
  <c r="AX116" i="1"/>
  <c r="AY116" i="1" s="1"/>
  <c r="AR109" i="1"/>
  <c r="AX109" i="1"/>
  <c r="AY109" i="1" s="1"/>
  <c r="AN117" i="1"/>
  <c r="AX117" i="1"/>
  <c r="AY117" i="1" s="1"/>
  <c r="AX127" i="1"/>
  <c r="AY127" i="1" s="1"/>
  <c r="AN118" i="1"/>
  <c r="AX118" i="1"/>
  <c r="AY118" i="1" s="1"/>
  <c r="AN111" i="1"/>
  <c r="AJ113" i="1"/>
  <c r="AR107" i="1"/>
  <c r="AX107" i="1"/>
  <c r="AY107" i="1" s="1"/>
  <c r="AN114" i="1"/>
  <c r="AY114" i="1"/>
  <c r="AN119" i="1"/>
  <c r="AX119" i="1"/>
  <c r="AY119" i="1" s="1"/>
  <c r="AI120" i="1"/>
  <c r="AM120" i="1" s="1"/>
  <c r="AN120" i="1" s="1"/>
  <c r="AI121" i="1"/>
  <c r="AM121" i="1" s="1"/>
  <c r="AN121" i="1" s="1"/>
  <c r="AR110" i="1"/>
  <c r="AR125" i="1"/>
  <c r="AI122" i="1"/>
  <c r="AI123" i="1"/>
  <c r="AM123" i="1" s="1"/>
  <c r="AN123" i="1" s="1"/>
  <c r="AI124" i="1"/>
  <c r="AR108" i="1"/>
  <c r="AR111" i="1"/>
  <c r="AM113" i="1"/>
  <c r="AN113" i="1" s="1"/>
  <c r="AJ115" i="1"/>
  <c r="AR118" i="1"/>
  <c r="AM115" i="1"/>
  <c r="AN115" i="1" s="1"/>
  <c r="AF117" i="1"/>
  <c r="AR127" i="1"/>
  <c r="AY113" i="1" l="1"/>
  <c r="AY115" i="1"/>
  <c r="AJ122" i="1"/>
  <c r="AJ124" i="1"/>
  <c r="AJ121" i="1"/>
  <c r="AX121" i="1"/>
  <c r="AY121" i="1" s="1"/>
  <c r="AJ123" i="1"/>
  <c r="AX123" i="1"/>
  <c r="AY123" i="1" s="1"/>
  <c r="AJ120" i="1"/>
  <c r="AX120" i="1"/>
  <c r="AY120" i="1" s="1"/>
  <c r="AM124" i="1"/>
  <c r="AN124" i="1" s="1"/>
  <c r="AM122" i="1"/>
  <c r="AN122" i="1" s="1"/>
  <c r="AX124" i="1" l="1"/>
  <c r="AY124" i="1" s="1"/>
  <c r="AY32" i="1" s="1"/>
  <c r="AY171" i="1" s="1"/>
  <c r="AX122" i="1"/>
  <c r="AY122" i="1" s="1"/>
  <c r="AX32" i="1" l="1"/>
  <c r="AX171" i="1" s="1"/>
</calcChain>
</file>

<file path=xl/sharedStrings.xml><?xml version="1.0" encoding="utf-8"?>
<sst xmlns="http://schemas.openxmlformats.org/spreadsheetml/2006/main" count="3009" uniqueCount="674">
  <si>
    <t>АБП</t>
  </si>
  <si>
    <t>статья бюджета</t>
  </si>
  <si>
    <r>
      <t xml:space="preserve">Идентификатор из внешней системы                                     </t>
    </r>
    <r>
      <rPr>
        <i/>
        <sz val="10"/>
        <rFont val="Times New Roman"/>
        <family val="1"/>
        <charset val="204"/>
      </rPr>
      <t>(необязательное поле)</t>
    </r>
  </si>
  <si>
    <t xml:space="preserve">zakup.sk.kz </t>
  </si>
  <si>
    <t>№ по Перечню</t>
  </si>
  <si>
    <t xml:space="preserve">Код по ЕНС ТРУ </t>
  </si>
  <si>
    <t xml:space="preserve">Наименование закупаемых товаров, работ и услуг </t>
  </si>
  <si>
    <t xml:space="preserve">Краткая характеристика (описание) </t>
  </si>
  <si>
    <t>Способ закупок</t>
  </si>
  <si>
    <t>Основание проведения закупок из одного источника</t>
  </si>
  <si>
    <t>Приоритет закупки</t>
  </si>
  <si>
    <t>Прогноз местного содержания, %</t>
  </si>
  <si>
    <t>Код КАТО места осуществления закупки</t>
  </si>
  <si>
    <t xml:space="preserve">Адрес осуществления закупок </t>
  </si>
  <si>
    <t>Месяц осуществления закупок</t>
  </si>
  <si>
    <t>Страна поставки</t>
  </si>
  <si>
    <t>Код КАТО места поставки ТРУ</t>
  </si>
  <si>
    <t>Адрес поставки товара, выполнения работ, оказания услуг</t>
  </si>
  <si>
    <t>Условия поставки по ИНКОТЕРМС 2010</t>
  </si>
  <si>
    <r>
      <t xml:space="preserve">Сроки выполнения работ, оказания услуг и работы </t>
    </r>
    <r>
      <rPr>
        <i/>
        <sz val="10"/>
        <rFont val="Times New Roman"/>
        <family val="1"/>
        <charset val="204"/>
      </rPr>
      <t>(заполнить одно из двух значений)</t>
    </r>
  </si>
  <si>
    <t>Условия оплаты</t>
  </si>
  <si>
    <t>Единица измерения</t>
  </si>
  <si>
    <t>Признак Рассчитать без НДС</t>
  </si>
  <si>
    <t>2024</t>
  </si>
  <si>
    <t>2025</t>
  </si>
  <si>
    <t>2026</t>
  </si>
  <si>
    <t>2027</t>
  </si>
  <si>
    <t>2028</t>
  </si>
  <si>
    <t>Общий объем</t>
  </si>
  <si>
    <t>БИН организатора</t>
  </si>
  <si>
    <t>Дополнительная характеристика работ и услуг</t>
  </si>
  <si>
    <t>Дополнительная характеристика товаров</t>
  </si>
  <si>
    <t>на русском</t>
  </si>
  <si>
    <t xml:space="preserve">С даты подписания договора по  </t>
  </si>
  <si>
    <t>Определенный период</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</si>
  <si>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</si>
  <si>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</si>
  <si>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</si>
  <si>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</si>
  <si>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на казахском</t>
  </si>
  <si>
    <t>Атрибут 1</t>
  </si>
  <si>
    <t>Атрибут 2</t>
  </si>
  <si>
    <t>Атрибут 3</t>
  </si>
  <si>
    <t>Месяц по</t>
  </si>
  <si>
    <t>Месяц с</t>
  </si>
  <si>
    <t>Предоплата, %</t>
  </si>
  <si>
    <t>Промежуточный платеж (по факту), %</t>
  </si>
  <si>
    <t>Окончательный платеж, %</t>
  </si>
  <si>
    <t>наименование</t>
  </si>
  <si>
    <t>значение на каз</t>
  </si>
  <si>
    <t>значение на рус</t>
  </si>
  <si>
    <t>1</t>
  </si>
  <si>
    <t>2</t>
  </si>
  <si>
    <t>4</t>
  </si>
  <si>
    <t>5</t>
  </si>
  <si>
    <t>6</t>
  </si>
  <si>
    <t>7</t>
  </si>
  <si>
    <t>52</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</si>
  <si>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</si>
  <si>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</si>
  <si>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</si>
  <si>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</si>
  <si>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</si>
  <si>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</si>
  <si>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</si>
  <si>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</si>
  <si>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</si>
  <si>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</si>
  <si>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</si>
  <si>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</si>
  <si>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</si>
  <si>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</si>
  <si>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</si>
  <si>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</si>
  <si>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</si>
  <si>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</si>
  <si>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</si>
  <si>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</si>
  <si>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</si>
  <si>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</si>
  <si>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</si>
  <si>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</si>
  <si>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</si>
  <si>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</si>
  <si>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</si>
  <si>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</si>
  <si>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</si>
  <si>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</si>
  <si>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</si>
  <si>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</si>
  <si>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</si>
  <si>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</si>
  <si>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</si>
  <si>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</si>
  <si>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</si>
  <si>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</si>
  <si>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</si>
  <si>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</si>
  <si>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</si>
  <si>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</si>
  <si>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</si>
  <si>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</si>
  <si>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53</t>
  </si>
  <si>
    <t>54</t>
  </si>
  <si>
    <t>55</t>
  </si>
  <si>
    <t>56</t>
  </si>
  <si>
    <t>57</t>
  </si>
  <si>
    <t>58</t>
  </si>
  <si>
    <t>59</t>
  </si>
  <si>
    <t>60</t>
  </si>
  <si>
    <t>61</t>
  </si>
  <si>
    <t>РАБОТЫ</t>
  </si>
  <si>
    <t>ОГМ ПТД</t>
  </si>
  <si>
    <t>A_2.5.2.3.203</t>
  </si>
  <si>
    <t>1 Р</t>
  </si>
  <si>
    <t>331212.320.000000</t>
  </si>
  <si>
    <t>Работы по ремонту/модернизации компрессорного оборудования</t>
  </si>
  <si>
    <t xml:space="preserve">Техническое  обслуживание основных компрессорных установокдля АО "Эмбамунайгаз"  </t>
  </si>
  <si>
    <t>ОТ</t>
  </si>
  <si>
    <t>г.Атырау, ул.Валиханова,1</t>
  </si>
  <si>
    <t>10.2023</t>
  </si>
  <si>
    <t>KZ</t>
  </si>
  <si>
    <t>Атырауская область</t>
  </si>
  <si>
    <t>01.2024</t>
  </si>
  <si>
    <t>12.2026</t>
  </si>
  <si>
    <t>С НДС</t>
  </si>
  <si>
    <t>120240021112</t>
  </si>
  <si>
    <t>"Ембімұнайгаз" АҚ үшін негізгі компрессорлық қондырғыларға техникалық қызмет көрсету</t>
  </si>
  <si>
    <t>A_2.5.2.3.204</t>
  </si>
  <si>
    <t>2 Р</t>
  </si>
  <si>
    <t xml:space="preserve">Техническое  обслуживание вспомогательных компрессорных установок для АО "Эмбамунайгаз"  </t>
  </si>
  <si>
    <t>"Ембімұнайгаз" АҚ үшін қосалқы компрессорлық қондырғыларға техникалық қызмет көрсету</t>
  </si>
  <si>
    <t>ДГиРМ</t>
  </si>
  <si>
    <t>2.1.11</t>
  </si>
  <si>
    <t>3 Р</t>
  </si>
  <si>
    <t>091012.900.000019</t>
  </si>
  <si>
    <t>Работы по гидравлическому разрыву пласта</t>
  </si>
  <si>
    <t>Работы по гидравлическому разрыву пласта на скважинах месторождений нефти и газа</t>
  </si>
  <si>
    <t>Гидравлический разрыв пласта на месторождениях АО Эмбамунайгаз</t>
  </si>
  <si>
    <t>230000000</t>
  </si>
  <si>
    <t>г.Атырау, ул.Валиханова, 1</t>
  </si>
  <si>
    <t>09.2023</t>
  </si>
  <si>
    <t xml:space="preserve">Атырауская область, </t>
  </si>
  <si>
    <t>90</t>
  </si>
  <si>
    <t>Ембімунайгаз АҚ кен орындарында қысымен қабаты жырту жумыстары</t>
  </si>
  <si>
    <t>УСЛУГИ</t>
  </si>
  <si>
    <t>ГДО</t>
  </si>
  <si>
    <t>1 У</t>
  </si>
  <si>
    <t>531012.200.000000</t>
  </si>
  <si>
    <t>Универсальные услуги почтовой связи</t>
  </si>
  <si>
    <t>Универсальные услуги почтовой связи (нерегиструемых почтовых отправлений)</t>
  </si>
  <si>
    <t>Услуги экспресс почты</t>
  </si>
  <si>
    <t>ЗЦП</t>
  </si>
  <si>
    <t>100</t>
  </si>
  <si>
    <t>11.2023</t>
  </si>
  <si>
    <t>Атырауская область, г.Атырау</t>
  </si>
  <si>
    <t>Жедел пошта қызметі</t>
  </si>
  <si>
    <t>ДДНиГ</t>
  </si>
  <si>
    <t>A_2.1.11.3, A_2.1.11.4,  A_2.1.11.566</t>
  </si>
  <si>
    <t>2 У</t>
  </si>
  <si>
    <t>331229.900.000019</t>
  </si>
  <si>
    <t>Услуги исследований скважин/месторождений</t>
  </si>
  <si>
    <t>Анализы поверхностных и товарных проб нефти, газа,  воды и деэмульгаторов для исследования работы скважин и месторождений</t>
  </si>
  <si>
    <t>ОИ</t>
  </si>
  <si>
    <t>59-1-17</t>
  </si>
  <si>
    <t>г.Атырау, ул. Валиханова,1</t>
  </si>
  <si>
    <t>12.2028</t>
  </si>
  <si>
    <t>Ұңғымалар мен кен орындарының жұмысын зерттеу үшін мұнай, газ, су және деэмульгаторлардың жер үсті және тауар сынамаларын талдау.</t>
  </si>
  <si>
    <t>ОГЭ</t>
  </si>
  <si>
    <t>2.5. (Техобслуживание и содержание ОС)</t>
  </si>
  <si>
    <t>3 У</t>
  </si>
  <si>
    <t>331119.100.000003</t>
  </si>
  <si>
    <t>Услуги по техническому обслуживанию энергетических котлов/котельного оборудования и аналогичного энергетического оборудования и систем</t>
  </si>
  <si>
    <t>Услуги по обслуживанию котельных установок и теплотрассы АО "ЭМГ"</t>
  </si>
  <si>
    <t>"ЭМГ" ақ қазандық қондырғылары мен жылу трассасына қызмет көрсету бойынша қызметтер</t>
  </si>
  <si>
    <t>ДАПиИТ</t>
  </si>
  <si>
    <t>4 У</t>
  </si>
  <si>
    <t>749020.000.000125</t>
  </si>
  <si>
    <t>Услуги мониторинга за автотранспортными средствами посредством системы GPS-мониторинга</t>
  </si>
  <si>
    <t>Услуги по сопровождению GPS-мониторинга автотранспортов для производственных структурных подразделений АО «Эмбамунайгаз»</t>
  </si>
  <si>
    <t>Ембімұнайгаз АҚ өндірістік құрылымдық бөлімшелері үшін автокөліктердің GPS-мониторингін сүйемелдеу жөніндегі қызметтер</t>
  </si>
  <si>
    <t>5 У</t>
  </si>
  <si>
    <t>331311.100.000008</t>
  </si>
  <si>
    <t>Услуги по техническому обслуживанию контрольно-измерительных приборов и автоматики и аналогичных измерительных средств и оборудования</t>
  </si>
  <si>
    <t xml:space="preserve">Услуги по техническому обслуживанию системы дистанционного управления скважиной АО "Эмбамунайгаз" </t>
  </si>
  <si>
    <t xml:space="preserve">"Ембімұнайгаз АҚ" ұңғымаларды қашықтықтан басқару жүйесіне техникалық қызметтер көрсету бойынша жұмыстар </t>
  </si>
  <si>
    <t>6 У</t>
  </si>
  <si>
    <t>712019.000.000005</t>
  </si>
  <si>
    <t>Услуги по поверке средств измерений</t>
  </si>
  <si>
    <t>Услуги по метрологическому обеспечению АО "Эмбамунайгаз"</t>
  </si>
  <si>
    <t xml:space="preserve">"Ембімұнайгаз" АҚ-ның метрологиялық қамту бойынша қызмет көрсету  </t>
  </si>
  <si>
    <t>ДОУП</t>
  </si>
  <si>
    <t>2.4.4.2. (Услуги по перевозке пассажиров)</t>
  </si>
  <si>
    <t>7 У</t>
  </si>
  <si>
    <t>494219.000.000000</t>
  </si>
  <si>
    <t>Услуги по перевозкам легковым автотранспортом</t>
  </si>
  <si>
    <t>Оказание транспортных услуг по перевозке пассажиров  легковым автотранспортом для НГДУ "Жайыкмунайгаз" АО "Эмбамунайгаз"</t>
  </si>
  <si>
    <t>Атырауская область, Исатайский район</t>
  </si>
  <si>
    <t xml:space="preserve">"Ембімұнайгаз" АҚ-ның "Жайықмұнайгаз" МГӨБ үшін жеңіл автокөлікпен жолаушылар тасымалдау бойынша көлікпен қызмет көрсету </t>
  </si>
  <si>
    <t>8 У</t>
  </si>
  <si>
    <t>Оказание транспортных услуг по перевозке пассажиров  легковым автотранспортом для НГДУ "Жылыоймунайгаз" АО "Эмбамунайгаз"</t>
  </si>
  <si>
    <t>Атырауская область, Жылыойский район</t>
  </si>
  <si>
    <t xml:space="preserve">"Ембімұнайгаз" АҚ-ның "Жылыоймұнайгаз" МГӨБ үшін жеңіл автокөлікпен жолаушылар тасымалдау бойынша көлікпен қызмет көрсету </t>
  </si>
  <si>
    <t>9 У</t>
  </si>
  <si>
    <t>Оказание транспортных услуг по перевозке пассажиров  легковым автотранспортом для НГДУ "Доссормунайгаз" АО "Эмбамунайгаз"</t>
  </si>
  <si>
    <t>Атырауская область, Макатский район</t>
  </si>
  <si>
    <t xml:space="preserve">"Ембімұнайгаз" АҚ-ның "Досоормұнайгаз" МГӨБ үшін жеңіл автокөлікпен жолаушылар тасымалдау бойынша көлікпен қызмет көрсету </t>
  </si>
  <si>
    <t>10 У</t>
  </si>
  <si>
    <t>Оказание транспортных услуг по перевозке пассажиров  легковым автотранспортом для НГДУ "Кайнармунайгаз" АО "Эмбамунайгаз"</t>
  </si>
  <si>
    <t>Атырауская область, Кызылкогинский район</t>
  </si>
  <si>
    <t xml:space="preserve">"Ембімұнайгаз" АҚ-ның "Қайнармұнайгаз" МГӨБ үшін жеңіл автокөлікпен жолаушылар тасымалдау бойынша көлікпен қызмет көрсету </t>
  </si>
  <si>
    <t>11 У</t>
  </si>
  <si>
    <t>841112.900.000021</t>
  </si>
  <si>
    <t>Услуги по транспортному обслуживанию служебным автотранспортом</t>
  </si>
  <si>
    <t>Оказание транспортных услуг по перевозке пассажиров легковым автотранспортом для Управления "Эмбамунайэнерго" и "УПТОиКО" АО "Эмбамунайгаз"</t>
  </si>
  <si>
    <t xml:space="preserve">"Ембімұнайгаз" АҚ-ның "Эмбамұнайэнерго" басқармасы және ӨТҚ ж ҚБ үшін жеңіл автокөлікпен жолаушылар тасымалдау бойынша көлікпен қызмет көрсету </t>
  </si>
  <si>
    <t>12 У</t>
  </si>
  <si>
    <t>493934.000.000000</t>
  </si>
  <si>
    <t>Услуги автобусов по перевозкам пассажиров не по расписанию</t>
  </si>
  <si>
    <t>Оказание транспортных услуг по перевозке пассажиров автобусами  для НГДУ "Жайкмунайгаз" АО "Эмбамунайгаз"</t>
  </si>
  <si>
    <t xml:space="preserve">"Ембімұнайгаз" АҚ-ның "Жайықмұнайгаз" МГӨБ үшін автобустармен  жолаушылар тасымалдау бойынша көлікпен қызмет көрсету </t>
  </si>
  <si>
    <t>13 У</t>
  </si>
  <si>
    <t>Оказание транспортных услуг по перевозке пассажиров автобусами  для НГДУ "Жылыоймунайгаз" АО "Эмбамунайгаз"</t>
  </si>
  <si>
    <t xml:space="preserve">"Ембімұнайгаз" АҚ-ның "Жылыоймұнайгаз" МГӨБ үшін автобустармен  жолаушылар тасымалдау бойынша көлікпен қызмет көрсету </t>
  </si>
  <si>
    <t>14 У</t>
  </si>
  <si>
    <t>Оказание транспортных услуг по перевозке пассажиров автобусами  для НГДУ "Доссормунайгаз" АО "Эмбамунайгаз"</t>
  </si>
  <si>
    <t xml:space="preserve">"Ембімұнайгаз" АҚ-ның "Доссормұнайгаз" МГӨБ үшін автобустармен  жолаушылар тасымалдау бойынша көлікпен қызмет көрсету </t>
  </si>
  <si>
    <t>15 У</t>
  </si>
  <si>
    <t>Оказание транспортных услуг по перевозке пассажиров автобусами для НГДУ "Кайнармунайгаз" АО "Эмбамунайгаз"</t>
  </si>
  <si>
    <t xml:space="preserve">"Ембімұнайгаз" АҚ-ның "Қайнармұнайгаз" МГӨБ үшін автобустармен  жолаушылар тасымалдау бойынша көлікпен қызмет көрсету </t>
  </si>
  <si>
    <t>16 У</t>
  </si>
  <si>
    <t>Оказание транспортных услуг по перевозке пассажиров автобусами для Управления "Эмбамунайэнерго" и УПТОиКО АО "Эмбамунайгаз"</t>
  </si>
  <si>
    <t xml:space="preserve">"Ембімұнайгаз" АҚ-ның "Эмбамұнайэнерго" басқармасы және ӨТҚ ж ҚБ үшін автобустармен  жолаушылар тасымалдау бойынша көлікпен қызмет көрсету </t>
  </si>
  <si>
    <t>2.4.4.1. (Услуги транспорта и спецтехники)</t>
  </si>
  <si>
    <t>17 У</t>
  </si>
  <si>
    <t>494119.900.000000</t>
  </si>
  <si>
    <t>Услуги автомобильного транспорта по перевозкам грузов (кроме перевозки нефтепродуктов, замороженных или охлажденных грузов, жидких или газообразных грузов, животных, почты и грузов в контейнерах)</t>
  </si>
  <si>
    <t>Услуги автомобильного транспорта по перевозкам грузов (кроме перевозки почты и грузов в контейнерах)</t>
  </si>
  <si>
    <t>Оказание транспортных услуг по перевозке грузов технологическим автотранспортом для НГДУ "Жайкмунайгаз" АО "Эмбамунайгаз"</t>
  </si>
  <si>
    <t xml:space="preserve">"Ембімұнайгаз" АҚ-ның "Жайықмұнайгаз" МГӨБ үшін технологиялық көліктермен жүктерді тасымалдау бойынша көлік қызметтерін көрсету </t>
  </si>
  <si>
    <t>18 У</t>
  </si>
  <si>
    <t>Оказание транспортных услуг по перевозке грузов технологическим автотранспортом для НГДУ "Жылыоймунайгаз" АО "Эмбамунайгаз"</t>
  </si>
  <si>
    <t>"Ембімұнайгаз" АҚ-ның "Жылыоймұнайгаз" МГӨБ үшін технологиялық көліктермен жүктерді тасымалдау бойынша көлік қызметтерін көрсету</t>
  </si>
  <si>
    <t>19 У</t>
  </si>
  <si>
    <t>Оказание транспортных услуг по перевозке грузов технологическим автотранспортом для НГДУ "Доссормунайгаз" АО "Эмбамунайгаз"</t>
  </si>
  <si>
    <t>20 У</t>
  </si>
  <si>
    <t>Оказание транспортных услуг по перевозке грузов технологическим автотранспортом для НГДУ "Қайнармунайгаз" АО "Эмбамунайгаз"</t>
  </si>
  <si>
    <t xml:space="preserve">"Ембімұнайгаз" АҚ-ның "Қайнармұнайгаз" МГӨБ үшін технологиялық көліктермен жүктерді тасымалдау бойынша көлік қызметтерін көрсету </t>
  </si>
  <si>
    <t>21 У</t>
  </si>
  <si>
    <t>Оказание транспортных услуг по перевозке грузов технологическим автотранспортом для Управления "Эмбамунайэнерго"  и УПТОиКО  АО «Эмбамунайгаз»</t>
  </si>
  <si>
    <t>"Ембімұнайгаз" АҚ-ның "Эмбамұнайэнерго" басқармасы және ӨТҚ ж ҚБ үшін технологиялық көліктермен жүктерді тасымалдау бойынша көлік қызметтерін көрсету</t>
  </si>
  <si>
    <t>22 У</t>
  </si>
  <si>
    <t>494113.000.000000</t>
  </si>
  <si>
    <t>Услуги автомобильного транспорта по перевозкам жидких или газообразных грузов в массе автоцистернами или полуприцепами-автоцистернами (кроме нефтепродуктов)</t>
  </si>
  <si>
    <t>Услуги по перевозке автоцистерной питьевой воды для НГДУ "Жайкмунайгаз" АО "Эмбамунайгаз"</t>
  </si>
  <si>
    <t>"Ембімұнайгаз" АҚ-ның "Жылыоймунайгаз" МГӨБ үшін автоцистернамен ауыз суды тасымалдау қызметтері</t>
  </si>
  <si>
    <t>23 У</t>
  </si>
  <si>
    <t>Услуги по перевозке автоцистерной питьевой воды для НГДУ "Жылыоймунайгаз" АО "Эмбамунайгаз"</t>
  </si>
  <si>
    <t>24 У</t>
  </si>
  <si>
    <t>Услуги по перевозке автоцистерной питьевой воды для НГДУ "Доссормунайгаз" АО "Эмбамунайгаз"</t>
  </si>
  <si>
    <t>"Ембімұнайгаз" АҚ-ның "Доссормунайгаз" МГӨБ үшін автоцистернамен ауыз суды тасымалдау қызметтері</t>
  </si>
  <si>
    <t>25 У</t>
  </si>
  <si>
    <t>Услуги по перевозке автоцистерной питьевой воды для НГДУ "Кайнармунайгаз" АО "Эмбамунайгаз"</t>
  </si>
  <si>
    <t>"Ембімұнайгаз" АҚ-ның "Қайнармунайгаз" МГӨБ үшін автоцистернамен ауыз суды тасымалдау қызметтері</t>
  </si>
  <si>
    <t>26 У</t>
  </si>
  <si>
    <t>494112.100.000000</t>
  </si>
  <si>
    <t>Услуги автомобильного транспорта по перевозкам нефтепродуктов автоцистернами или полуприцепами-автоцистернами</t>
  </si>
  <si>
    <t>Услуги по перевозке автоцистернами нефти и технологической жидкости для НГДУ "Жылыоймунайгаз" АО "Эмбамунайгаз"</t>
  </si>
  <si>
    <t>"Ембімұнайгаз" АҚ «Жылыоймұнайгаз» МГӨБ үшін автоцистерналармен мұнай және технологиялық сұйықтықты тасымалдау бойынша қызметтері</t>
  </si>
  <si>
    <t>27 У</t>
  </si>
  <si>
    <t>Услуги по перевозке автоцистернами нефти и технологической жидкости для НГДУ "Доссормунайгаз" АО "Эмбамунайгаз"</t>
  </si>
  <si>
    <t>"Ембімұнайгаз" АҚ «Доссормұнайгаз» МГӨБ үшін автоцистерналармен мұнай және технологиялық сұйықтықты тасымалдау бойынша қызметтері</t>
  </si>
  <si>
    <t>28 У</t>
  </si>
  <si>
    <t>Услуги по перевозке автоцистернами нефти и технологической жидкости для НГДУ "Кайнармунайгаз" АО "Эмбамунайгаз"</t>
  </si>
  <si>
    <t>"Ембімұнайгаз" АҚ «Қайнармұнайгаз» МГӨБ үшін автоцистерналармен мұнай және технологиялық сұйықтықты тасымалдау бойынша қызметтері</t>
  </si>
  <si>
    <t>29 У</t>
  </si>
  <si>
    <t xml:space="preserve">773919.900.000000           </t>
  </si>
  <si>
    <t xml:space="preserve">Услуги по аренде специальной техники                 </t>
  </si>
  <si>
    <t>Аренда специальной техники</t>
  </si>
  <si>
    <t>Оказание транспортных услуг самоходными машинами для НГДУ "Жайкмунайгаз" АО "Эмбамунайгаз"</t>
  </si>
  <si>
    <t>«Ембімұнайгаз» АҚ «Жайықмунайгаз» МГӨБ үшін өздігінен жүретін машиналармен көліктік қызмет көрсету</t>
  </si>
  <si>
    <t>30 У</t>
  </si>
  <si>
    <t>Оказание транспортных услуг самоходными машинами для НГДУ "Жылыоймунайгаз" АО "Эмбамунайгаз"</t>
  </si>
  <si>
    <t>«Ембімұнайгаз» АҚ «Жылыоймунайгаз» МГӨБ үшін өздігінен жүретін машиналармен көліктік қызмет көрсету</t>
  </si>
  <si>
    <t>31 У</t>
  </si>
  <si>
    <t>Оказание транспортных услуг самоходными машинами для НГДУ "Доссормунайгаз" АО "Эмбамунайгаз"</t>
  </si>
  <si>
    <t>«Ембімұнайгаз» АҚ «Доссормунайгаз» МГӨБ үшін өздігінен жүретін машиналармен көліктік қызмет көрсету</t>
  </si>
  <si>
    <t>32 У</t>
  </si>
  <si>
    <t>Оказание транспортных услуг самоходными машинами для НГДУ "Кайнармунайгаз" АО "Эмбамунайгаз"</t>
  </si>
  <si>
    <t>«Ембімұнайгаз» АҚ «Қайнармунайгаз» МГӨБ үшін өздігінен жүретін машиналармен көліктік қызмет көрсету</t>
  </si>
  <si>
    <t>33 У</t>
  </si>
  <si>
    <t>773919.900.000035</t>
  </si>
  <si>
    <t>Услуги по аренде специальной техники с водителем</t>
  </si>
  <si>
    <t>Оказание транспортных услуг специальной техникой для НГДУ "Жайкмунайгаз" АО "Эмбамунайгаз"</t>
  </si>
  <si>
    <t>«Ембімұнайгаз» АҚ-ның "Жайықмунайгаз" МГӨБ үшін арнайы жабдықталған техникамен көліктік қызмет көрсету</t>
  </si>
  <si>
    <t>34 У</t>
  </si>
  <si>
    <t>Оказание транспортных услуг специальной техникой для НГДУ "Жылыоймунайгаз" АО "Эмбамунайгаз"</t>
  </si>
  <si>
    <t>«Ембімұнайгаз» АҚ-ның "Жылыоймунайгаз" МГӨБ үшін арнайы жабдықталған техникамен көліктік қызмет көрсету</t>
  </si>
  <si>
    <t>35 У</t>
  </si>
  <si>
    <t>Оказание транспортных услуг специальной техникой для НГДУ "Доссормунайгаз" АО "Эмбамунайгаз"</t>
  </si>
  <si>
    <t>«Ембімұнайгаз» АҚ-ның "Доссормунайгаз" МГӨБ үшін арнайы жабдықталған техникамен көліктік қызмет көрсету</t>
  </si>
  <si>
    <t>36 У</t>
  </si>
  <si>
    <t>Оказание транспортных услуг специальной техникой для НГДУ "Кайнармунайгаз" АО "Эмбамунайгаз"</t>
  </si>
  <si>
    <t>«Ембімұнайгаз» АҚ-ның "Қайнармунайгаз" МГӨБ үшін арнайы жабдықталған техникамен көліктік қызмет көрсету</t>
  </si>
  <si>
    <t>37 У</t>
  </si>
  <si>
    <t>38 У</t>
  </si>
  <si>
    <t>331212.400.000002</t>
  </si>
  <si>
    <t>Услуги по техническому обслуживанию насосного оборудования</t>
  </si>
  <si>
    <t>Услуги по техническому обслуживанию насосного и аналогичного оборудования</t>
  </si>
  <si>
    <t xml:space="preserve">Техническое  обслуживание  и ремонт линейного привода штангового насоса для АО "Эмбамунайгаз"  </t>
  </si>
  <si>
    <t>"Ембімұнайгаз" АҚ үшін штангалы сораптардың желілік сорабына техникалық қызмет көрсету және жөндеу</t>
  </si>
  <si>
    <t>ДСПиАО</t>
  </si>
  <si>
    <t>39 У</t>
  </si>
  <si>
    <t>370011.100.000002</t>
  </si>
  <si>
    <t>Услуги по техническому обслуживанию канализационных и аналогичных систем и оборудования</t>
  </si>
  <si>
    <t>Сервисное обслуживание и ремонт канализационных установок  "КУОСВ"  (НГДУ "Жайыкмунайгаз")</t>
  </si>
  <si>
    <t>Атырауская область. Исатайский район</t>
  </si>
  <si>
    <t>"КУОСВ" канализациялық, қондырғыларына сервистік қызмет көрсету және жөндеу ("Жайыкмұнайгаз" МГӨБ)</t>
  </si>
  <si>
    <t>40 У</t>
  </si>
  <si>
    <t>Сервисное обслуживание и ремонт канализационных установок "КУОСВ" (НГДУ "Жылыоймунайгаз")</t>
  </si>
  <si>
    <t>Атырауская область. Жылыойский район</t>
  </si>
  <si>
    <t>"КУОСВ" канализациялық, қондырғыларына сервистік қызмет көрсету және жөндеу ("Жылыоймұнайгаз" МГӨБ)</t>
  </si>
  <si>
    <t>41 У</t>
  </si>
  <si>
    <t>Сервисное обслуживание и ремонт канализационных установок "КУОСВ" (НГДУ "Доссормунайгаз")</t>
  </si>
  <si>
    <t>"КУОСВ" канализациялық, қондырғыларына сервистік қызмет көрсету және жөндеу  ("Доссормұнайгаз" МГӨБ)</t>
  </si>
  <si>
    <t>42 У</t>
  </si>
  <si>
    <t>Сервисное обслуживание и ремонт канализационных установок "КУОСВ" (НГДУ "Кайнармунайгаз")</t>
  </si>
  <si>
    <t>Атырауская область. Кызылкогинский район</t>
  </si>
  <si>
    <t>"КУОСВ" канализациялық, қондырғыларына сервистік қызмет көрсету және жөндеу  ("Кайнармұнайгаз" МГӨБ)</t>
  </si>
  <si>
    <t>43 У</t>
  </si>
  <si>
    <t>331910.900.000006</t>
  </si>
  <si>
    <t>Услуги по техническому обслуживанию систем водоочистки/водообработки/водозаборного и аналогичного оборудования</t>
  </si>
  <si>
    <t xml:space="preserve">Услуги по техническому обслуживанию систем водоочистки/водообработки/водозаборного и аналогичного оборудования	</t>
  </si>
  <si>
    <t>Сервисное обслуживание и ремонт водоочистных установок (НГДУ "Жайыкмунайгаз")</t>
  </si>
  <si>
    <t>Су тазарту қондырғыларына сервистік қызмет көрсету және жөндеу ("Жайыкмұнайгаз" МГӨБ)</t>
  </si>
  <si>
    <t>44 У</t>
  </si>
  <si>
    <t>Сервисное обслуживание и ремонт водоочистных установок (НГДУ "Жылыоймунайгаз")</t>
  </si>
  <si>
    <t>Су тазарту қондырғыларына сервистік қызмет көрсету және жөндеу  ("Жылыоймұнайгаз" МГӨБ)</t>
  </si>
  <si>
    <t>45 У</t>
  </si>
  <si>
    <t>Сервисное обслуживание и ремонт водоочистных установок (НГДУ "Доссормунайгаз")</t>
  </si>
  <si>
    <t>Су тазарту қондырғыларына сервистік қызмет көрсету және жөндеу  ("Доссормұнайгаз" МГӨБ)</t>
  </si>
  <si>
    <t>46 У</t>
  </si>
  <si>
    <t>Сервисное обслуживание и ремонт водоочистных установок(НГДУ "Кайнармунайгаз")</t>
  </si>
  <si>
    <t>Су тазарту қондырғыларына сервистік қызмет көрсету және жөндеу ("Кайнармұнайгаз" МГӨБ)</t>
  </si>
  <si>
    <t>47 У</t>
  </si>
  <si>
    <t>370011.900.000000</t>
  </si>
  <si>
    <t>Услуги по удалению сточных вод</t>
  </si>
  <si>
    <t>Услуги по удалению сточных вод (отведение)</t>
  </si>
  <si>
    <t>Услуги по вывозу и утилизации жидких бытовых отходов с объектов АО "Эмбамунайгаз" Исатайском районе</t>
  </si>
  <si>
    <t>Исатай ауданындағы «Ембімұнайгаз» АҚ нысандарынан сұйық тұрмыстық қалдықтарды шығару және шығару қызметтері</t>
  </si>
  <si>
    <t>48 У</t>
  </si>
  <si>
    <t>Услуги по вывозу и утилизации жидких бытовых отходов с объектов АО "Эмбамунайгаз" Макатском районе</t>
  </si>
  <si>
    <t>Мақат ауданындағы «Ембімұнайгаз» АҚ нысандарынан сұйық тұрмыстық қалдықтарды шығару және шығару қызметтері</t>
  </si>
  <si>
    <t>49 У</t>
  </si>
  <si>
    <t>Услуги по вывозу и утилизации жидких бытовых отходов с объектов АО "Эмбамунайгаз" Кызылкогинском районе</t>
  </si>
  <si>
    <t>Қызылқоға ауданындағы «Ембімұнайгаз» АҚ нысандарынан сұйық тұрмыстық қалдықтарды шығару және шығару қызметтері</t>
  </si>
  <si>
    <t>50 У</t>
  </si>
  <si>
    <t>Услуги по вывозу и утилизации жидких бытовых отходов с объектов АО "Эмбамунайгаз" г.Атырау</t>
  </si>
  <si>
    <t>«Ембімұнайгаз» АҚ нысандарынан сұйық тұрмыстық қалдықтарды шығару және шығару қызметтері, Атырау қ.</t>
  </si>
  <si>
    <t>51 У</t>
  </si>
  <si>
    <t>381129.000.000000</t>
  </si>
  <si>
    <t>Услуги по вывозу (сбору) неопасных отходов/имущества/материалов</t>
  </si>
  <si>
    <t>Услуги по вывозу твердых бытовых отходов с объектов  АО "Эмбамунайгаз" Исатайском районе</t>
  </si>
  <si>
    <t>Исатай ауданындағы «Ембімұнайгаз» АҚ нысандарынан қатты тұрмыстық қалдықтарды шығару қызметтері</t>
  </si>
  <si>
    <t>52 У</t>
  </si>
  <si>
    <t>Услуги по вывозу твердых бытовых отходов с объектов  АО "Эмбамунайгаз" Жылыойском районе</t>
  </si>
  <si>
    <t>Жылыой ауданындағы «Ембімұнайгаз» АҚ нысандарынан қатты тұрмыстық қалдықтарды шығару қызметтері</t>
  </si>
  <si>
    <t>53 У</t>
  </si>
  <si>
    <t>Услуги по вывозу твердых бытовых отходов с объектов  АО "Эмбамунайгаз" Макатском районе</t>
  </si>
  <si>
    <t>Мақат ауданындағы «Ембімұнайгаз» АҚ нысандарынан қатты тұрмыстық қалдықтарды шығару қызметтері</t>
  </si>
  <si>
    <t>54 У</t>
  </si>
  <si>
    <t>Услуги по вывозу твердых бытовых отходов с объектов  АО "Эмбамунайгаз"  Кызылкогинском районе</t>
  </si>
  <si>
    <t>Қызылқоға ауданындағы «Ембімұнайгаз» АҚ нысандарынан қатты тұрмыстық қалдықтарды шығару қызметтері</t>
  </si>
  <si>
    <t>55 У</t>
  </si>
  <si>
    <t>Услуги по вывозу твердых бытовых отходов с объектов  АО "Эмбамунайгаз" г.Атырау</t>
  </si>
  <si>
    <t>«Ембімұнайгаз» АҚ нысандарынан қатты тұрмыстық қалдықтарды шығару қызметтері, Атырау қ.</t>
  </si>
  <si>
    <t>56 У</t>
  </si>
  <si>
    <t>Техническое обслуживание котельной, системы отопления, кондиционирования и вентиляции АУП АО "Эмбамунайгаз"</t>
  </si>
  <si>
    <t>"Ембімұнайгаз" АҚ БА-ның жылу қазандықтарына, жылыту жүйесіне, ауаны баптау және желдету жүйесіне техникалық қызмет көрсету</t>
  </si>
  <si>
    <t>ОУС ФД</t>
  </si>
  <si>
    <t>57 У</t>
  </si>
  <si>
    <t>620230.000.000001</t>
  </si>
  <si>
    <t>Услуги по сопровождению и технической поддержке информационной системы</t>
  </si>
  <si>
    <t>г. Атырау ул. Валиханова, 1</t>
  </si>
  <si>
    <t>58 У</t>
  </si>
  <si>
    <t>ОУиПГ</t>
  </si>
  <si>
    <t>A_2.1.11.753</t>
  </si>
  <si>
    <t>59 У</t>
  </si>
  <si>
    <t>712019.000.000010</t>
  </si>
  <si>
    <t>Услуги по проведению лабораторных/лабораторно-инструментальных исследований/анализов</t>
  </si>
  <si>
    <t>Услуги по проведению аналитического контроля раствора установки Lo-Cat</t>
  </si>
  <si>
    <t>Lo-Cat қондырғысы ерітіндінісінің аналитикалық бақылау қызметі</t>
  </si>
  <si>
    <t>СКБ</t>
  </si>
  <si>
    <t>60 У</t>
  </si>
  <si>
    <t>801019.000.000010</t>
  </si>
  <si>
    <t>Услуги по обеспечению информационной безопасности</t>
  </si>
  <si>
    <t>Услуги по подключению к оперативному центру Информационной безопасности</t>
  </si>
  <si>
    <t>Ақпараттық қауіпсіздік жедел орталығына қосылу қызметі</t>
  </si>
  <si>
    <t>61 У</t>
  </si>
  <si>
    <t>801012.000.000000</t>
  </si>
  <si>
    <t>Услуги охраны</t>
  </si>
  <si>
    <t>Услуги охраны (патрулирование/охрана объектов/помещений/имущества/людей и аналогичное) на административных и бытовых объектах охраняемой организации</t>
  </si>
  <si>
    <t>Услуги по охране объектов АО "Эмбамунайгаз"</t>
  </si>
  <si>
    <t>"Ембімұнайгаз"АҚ объектілерін күзету қызметтері</t>
  </si>
  <si>
    <t>62 У</t>
  </si>
  <si>
    <t>Услуги по охране объектов НГДУ "Жайыкмунайгаз"</t>
  </si>
  <si>
    <t>"Жайықмұнайгаз"МГӨБ объектілерін күзету қызметтері</t>
  </si>
  <si>
    <t>63 У</t>
  </si>
  <si>
    <t>Услуги по охране объектов НГДУ "Доссормунайгаз"</t>
  </si>
  <si>
    <t>"Доссормұнайгаз"МГӨБ объектілерін күзету қызметтері</t>
  </si>
  <si>
    <t>64 У</t>
  </si>
  <si>
    <t>Услуги по охране объектов НГДУ "Кайнармунайгаз"</t>
  </si>
  <si>
    <t>"Қайнармұнайгаз"МГӨБ объектілерін күзету қызметтері</t>
  </si>
  <si>
    <t>65 У</t>
  </si>
  <si>
    <t>Услуги по охране объектов НГДУ "Жылыоймунайгаз"</t>
  </si>
  <si>
    <t>"Жылыоймұнайгаз"МГӨБ объектілерін күзету қызметтері</t>
  </si>
  <si>
    <t>66 У</t>
  </si>
  <si>
    <t>Услуги по охране объектов Управления "Эмбамунайэнерго"</t>
  </si>
  <si>
    <t>"Ембімұнайэнерго" басқармасының объектілерін күзету қызметтері</t>
  </si>
  <si>
    <t>67 У</t>
  </si>
  <si>
    <t>Услуги по охране объектов УПТОиКО</t>
  </si>
  <si>
    <t>ӨТҚКжЖБ объектілерін күзету қызметтері</t>
  </si>
  <si>
    <t>68 У</t>
  </si>
  <si>
    <t>331419.900.000001</t>
  </si>
  <si>
    <t>Услуги по техническому (сервисному) обслуживанию и ремонту охранного оборудования</t>
  </si>
  <si>
    <t>Услуги по техническому (сервисному) обслуживанию и ремонту охранного/досмотрового и аналогичного оборудования</t>
  </si>
  <si>
    <t>Услуги по техническому обслуживанию комплексной инженерно-технической системы безопасности АО "Эмбамунайгаз"</t>
  </si>
  <si>
    <t>"Ембімұнайгаз" АҚ кешенді инженерлік-техникалық қауіпсіздік жүйесіне техникалық қызмет көрсету жөніндегі қызметтер</t>
  </si>
  <si>
    <t>ДОТиОС</t>
  </si>
  <si>
    <t>A_2.13.1.1.40</t>
  </si>
  <si>
    <t>69 У</t>
  </si>
  <si>
    <t>382229.000.000000</t>
  </si>
  <si>
    <t>Услуги по удалению опасных отходов/имущества/материалов</t>
  </si>
  <si>
    <t>Услуги по удалению опасных отходов/имущества/материалов (захоронение/сжигание/утилизация и аналогичные услуги)</t>
  </si>
  <si>
    <t/>
  </si>
  <si>
    <t>70 У</t>
  </si>
  <si>
    <t>71 У</t>
  </si>
  <si>
    <t>72 У</t>
  </si>
  <si>
    <t>ИТОГО</t>
  </si>
  <si>
    <t>A_2.11.2.1.4  (Сопровождение и развитие системы SAP)</t>
  </si>
  <si>
    <t>Услуги по сопровождению и развитию системы SAP</t>
  </si>
  <si>
    <t>SAP жүйесін сүйемелдеу және дамыту жөніндегі қызметтер</t>
  </si>
  <si>
    <t>GA_2.9.9.28</t>
  </si>
  <si>
    <t>231000000</t>
  </si>
  <si>
    <t>2.6.</t>
  </si>
  <si>
    <t>г.Атырау, Исатайский район</t>
  </si>
  <si>
    <t>"Жайықмұнайгаз"МГӨБ объектілерінде мобильді топтың патрульдеу қызметтері</t>
  </si>
  <si>
    <t>Услуги патрулирования мобильной группой на объектах НГДУ "Жайыкмунайгаз"</t>
  </si>
  <si>
    <t>г.Атырау, Макатский район</t>
  </si>
  <si>
    <t>"Доссормұнайгаз"МГӨБ объектілерінде мобильді топтың патрульдеу қызметтері</t>
  </si>
  <si>
    <t>Услуги патрулирования мобильной группой на объектах НГДУ "Доссормунайгаз"</t>
  </si>
  <si>
    <t>г.Атырау, Кызылкогинский район</t>
  </si>
  <si>
    <t>"Қайнармұнайгаз"МГӨБ объектілерінде мобильді топтың патрульдеу қызметтері</t>
  </si>
  <si>
    <t>Услуги патрулирования мобильной группой на объектах НГДУ "Кайнармунайгаз"</t>
  </si>
  <si>
    <t>г.Атырау, Жылыойский район</t>
  </si>
  <si>
    <t>"Жылыоймұнайгаз"МГӨБ объектілерінде мобильді топтың патрульдеу қызметтері</t>
  </si>
  <si>
    <t>Услуги патрулирования мобильной группой на объектах НГДУ "Жылыоймунайгаз"</t>
  </si>
  <si>
    <t>2.5.2.7.8.</t>
  </si>
  <si>
    <t>73 У</t>
  </si>
  <si>
    <t>74 У</t>
  </si>
  <si>
    <t>75 У</t>
  </si>
  <si>
    <t>«Ембімұнайгаз» АҚ-ның "Эмбамұнайэнерго" басқармасы және ӨТҚ ж ҚБ үшін арнайы жабдықталған техникамен көліктік қызмет көрсету</t>
  </si>
  <si>
    <t xml:space="preserve">Оказание транспортных услуг специальной техникой для Управления "Эмбамунайэнерго"  и УПТОиКО  АО «Эмбамунайгаз» </t>
  </si>
  <si>
    <t>"Ембімұнайгаз" АҚ-ның "Жайықмұнайгаз" МГӨБ үшін автоцистернамен ауыз суды тасымалдау қызметтері</t>
  </si>
  <si>
    <t xml:space="preserve">"Ембімұнайгаз" АҚ-ның "Досcормұнайгаз" МГӨБ үшін технологиялық көліктермен жүктерді тасымалдау бойынша көлік қызметтерін көрсету </t>
  </si>
  <si>
    <t>"Ембімұнайгаз" АҚ "Жайықмұнайгаз" құрамында мұнай бар қалдықтарды кәдеге жарату (мұнайшламы)</t>
  </si>
  <si>
    <t>Утилизация нефтесодержащих отходов (нефтешлам) НГДУ "Жайыкмунайгаз" АО "Эмбамунайгаз"</t>
  </si>
  <si>
    <t>"Ембімұнайгаз" АҚ "Жылыоймұнайгаз" құрамында мұнай бар қалдықтарды кәдеге жарату (мұнайшламы)</t>
  </si>
  <si>
    <t>Утилизация нефтесодержащих отходов (нефтешлам) НГДУ "Жылыоймунайгаз" АО "Эмбамунайгаз"</t>
  </si>
  <si>
    <t>"Ембімұнайгаз" АҚ "Доссормұнайгаз" құрамында мұнай бар қалдықтарды кәдеге жарату (мұнайшламы)</t>
  </si>
  <si>
    <t>Утилизация нефтесодержащих отходов (нефтешлам) НГДУ "Доссормунайгаз" АО "Эмбамунайгаз"</t>
  </si>
  <si>
    <t>"Ембімұнайгаз" АҚ "Қайнармұнайгаз" құрамында мұнай бар қалдықтарды кәдеге жарату (мұнайшламы)</t>
  </si>
  <si>
    <t>Утилизация нефтесодержащих отходов (нефтешлам) НГДУ "Кайнармунайгаз" АО "Эмбамунайгаз"</t>
  </si>
  <si>
    <t>2.5.2.3. (Профилактические работы)</t>
  </si>
  <si>
    <t>2.5.1.2.2. (Канализция)</t>
  </si>
  <si>
    <t>2.5.1.2.5. (Услуги по вывозу мусора)</t>
  </si>
  <si>
    <t>2.5.2.18. (Техобслуживание, эксплуатация электросетей и оборудования)</t>
  </si>
  <si>
    <t>Долгосрочный основной план закупок на 2024-2028гг</t>
  </si>
  <si>
    <t>Признак</t>
  </si>
  <si>
    <t>ПКО 2.0</t>
  </si>
  <si>
    <t>1 изменения и дополнения №120240021120-ДПЗ-2024-1 от 27.09. 2023г., утвержден решением  заместителя генерального директора по коммерческим вопросам М.Жылкайдаровым</t>
  </si>
  <si>
    <t>1-1 Р</t>
  </si>
  <si>
    <t>в связи с изменением ЕНС ТРУ</t>
  </si>
  <si>
    <t>48 -1 У</t>
  </si>
  <si>
    <t>47 -1 У</t>
  </si>
  <si>
    <t>46 -1 У</t>
  </si>
  <si>
    <t xml:space="preserve">"Ембімұнайгаз" АҚ-ның "Досcормұнайгаз" МГӨБ үшін жеңіл автокөлікпен жолаушылар тасымалдау бойынша көлікпен қызмет көрсету </t>
  </si>
  <si>
    <t>45 -1 У</t>
  </si>
  <si>
    <t>75 -1 У</t>
  </si>
  <si>
    <t>32 -1 У</t>
  </si>
  <si>
    <t>31 -1 У</t>
  </si>
  <si>
    <t>30 -1 У</t>
  </si>
  <si>
    <t>29 -1 У</t>
  </si>
  <si>
    <t>28 -1 У</t>
  </si>
  <si>
    <t>44 -1 У</t>
  </si>
  <si>
    <t>43 -1 У</t>
  </si>
  <si>
    <t>42 -1 У</t>
  </si>
  <si>
    <t>41 -1 У</t>
  </si>
  <si>
    <t>40 -1 У</t>
  </si>
  <si>
    <t>39 -1 У</t>
  </si>
  <si>
    <t>38 -1 У</t>
  </si>
  <si>
    <t>37 -1 У</t>
  </si>
  <si>
    <t>36 -1 У</t>
  </si>
  <si>
    <t>35 -1 У</t>
  </si>
  <si>
    <t>34 -1 У</t>
  </si>
  <si>
    <t>33 -1 У</t>
  </si>
  <si>
    <t>57 -1 У</t>
  </si>
  <si>
    <t>«Ембімұнайгаз» АҚ «Жайықмунайгаз» МГӨБ үшін трактор техникасымен көліктік қызмет көрсету</t>
  </si>
  <si>
    <t>Оказание транспортных услуг тракторной техникой для НГДУ "Жайкмунайгаз" АО "Эмбамунайгаз"</t>
  </si>
  <si>
    <t>56 -1 У</t>
  </si>
  <si>
    <t>«Ембімұнайгаз» АҚ «Жылыоймунайгаз» МГӨБ үшін трактор техникасымен көліктік қызмет көрсету</t>
  </si>
  <si>
    <t>Оказание транспортных услуг тракторной техникой для НГДУ "Жылыоймунайгаз" АО "Эмбамунайгаз"</t>
  </si>
  <si>
    <t>55 -1 У</t>
  </si>
  <si>
    <t>«Ембімұнайгаз» АҚ «Доссормунайгаз» МГӨБ үшін трактор техникасымен көліктік қызмет көрсету</t>
  </si>
  <si>
    <t>Оказание транспортных услуг тракторной техникой для НГДУ "Доссормунайгаз" АО "Эмбамунайгаз"</t>
  </si>
  <si>
    <t>54 -1 У</t>
  </si>
  <si>
    <t>«Ембімұнайгаз» АҚ «Қайнармунайгаз» МГӨБ үшін трактор техникасымен көліктік қызмет көрсету</t>
  </si>
  <si>
    <t>Оказание транспортных услуг тракторной техникой для НГДУ "Кайнармунайгаз" АО "Эмбамунайгаз"</t>
  </si>
  <si>
    <t>62 -1 У</t>
  </si>
  <si>
    <t>61 -1 У</t>
  </si>
  <si>
    <t>60 -1 У</t>
  </si>
  <si>
    <t>59 -1 У</t>
  </si>
  <si>
    <t>58 -1 У</t>
  </si>
  <si>
    <t>48  У</t>
  </si>
  <si>
    <t>47  У</t>
  </si>
  <si>
    <t>46  У</t>
  </si>
  <si>
    <t>45  У</t>
  </si>
  <si>
    <t>75  У</t>
  </si>
  <si>
    <t xml:space="preserve">A_2.13.1.1.28 </t>
  </si>
  <si>
    <t>24100079</t>
  </si>
  <si>
    <t>76 У</t>
  </si>
  <si>
    <t>749013.000.000003</t>
  </si>
  <si>
    <t>Услуги по проведению экологического мониторинга</t>
  </si>
  <si>
    <t xml:space="preserve"> «Есепті, қондырғы паспортын, шығарындыларды азайту бойынша бағдарламалар мен парниктік газдар мониторингінің жоспарын верификациялау бойынша қызметтер»</t>
  </si>
  <si>
    <t>Услуги по верификации и валидации отчета, паспорта установки, программы по сокращению выбросов и плана мониторинга парниковых газов</t>
  </si>
  <si>
    <t>24100080</t>
  </si>
  <si>
    <t>87 У</t>
  </si>
  <si>
    <t>801012.000.000002</t>
  </si>
  <si>
    <t>Услуги охраны (патрулирование/охрана объектов/помещений/имущества/людей и аналогичное) на производственных объектах, включая услуги комплексной охраны производственных, административных, бытовых объектов, расположенных на единой территории охраняемой организации</t>
  </si>
  <si>
    <t>КЗ</t>
  </si>
  <si>
    <t>"Ембімұнайгаз"АҚ ӨБА объектілерін күзету қызметтері</t>
  </si>
  <si>
    <t>Услуги по охране объектов АУП АО "Эмбамунайгаз"</t>
  </si>
  <si>
    <t>24100081</t>
  </si>
  <si>
    <t>86 У</t>
  </si>
  <si>
    <t>24100082</t>
  </si>
  <si>
    <t>85 У</t>
  </si>
  <si>
    <t>24100083</t>
  </si>
  <si>
    <t>84 У</t>
  </si>
  <si>
    <t>24100084</t>
  </si>
  <si>
    <t>83 У</t>
  </si>
  <si>
    <t>24100085</t>
  </si>
  <si>
    <t>82 У</t>
  </si>
  <si>
    <t>24100086</t>
  </si>
  <si>
    <t>81 У</t>
  </si>
  <si>
    <t>24100087</t>
  </si>
  <si>
    <t>80 У</t>
  </si>
  <si>
    <t>24100088</t>
  </si>
  <si>
    <t>79 У</t>
  </si>
  <si>
    <t>24100089</t>
  </si>
  <si>
    <t>78 У</t>
  </si>
  <si>
    <t>24100090</t>
  </si>
  <si>
    <t>77 У</t>
  </si>
  <si>
    <t>МЗП</t>
  </si>
  <si>
    <t>ГУиПГ</t>
  </si>
  <si>
    <t>A_2.1.11.311 (Программа развития переработки попутного газа
 месторождений АО ЭМГ)</t>
  </si>
  <si>
    <t>4 Р</t>
  </si>
  <si>
    <t>721950.200.000000</t>
  </si>
  <si>
    <t>Работы научно-исследовательские в нефтегазовой отрасли</t>
  </si>
  <si>
    <t xml:space="preserve"> «Ембімұнайгаз» АҚ нысандарында ілеспе газды қайта өңдеуді дамыту бағдарламасы</t>
  </si>
  <si>
    <t>Программа развития переработки попутного газа месторождений АО "Эмбамунайгаз"</t>
  </si>
  <si>
    <t>ЦБ</t>
  </si>
  <si>
    <t>24100091</t>
  </si>
  <si>
    <t>90 У</t>
  </si>
  <si>
    <t>749020.000.000057</t>
  </si>
  <si>
    <t>Услуги актуариев</t>
  </si>
  <si>
    <t>«Ембімұнайгаз» АҚ  актуарийлерді (қызметкерлердің зейнетақылық және борыштық міндеттемелерін) бағалау</t>
  </si>
  <si>
    <t>Оценка актуарии (пенсионной задолженности и задолженности работников) АО "Эмбамунайгаз"</t>
  </si>
  <si>
    <t>A_2.5.2.3.214 (Услуги по метрологическому обеспечению
 химико-аналитической лаборатории)</t>
  </si>
  <si>
    <t>89 У</t>
  </si>
  <si>
    <t>12.2023</t>
  </si>
  <si>
    <t xml:space="preserve"> "Жылыоймұнайгаз" МГӨБ химиялық-талдау зертханасын метрологиялық қамтамасыз ету</t>
  </si>
  <si>
    <t>Метрологическое обеспечение химико-аналитической лаборатории НГДУ "Жылыоймунайгаз"</t>
  </si>
  <si>
    <t>A_2.5.2.3.149 (Техническое обслуживание лабораторного
 оборудования)</t>
  </si>
  <si>
    <t>88 У</t>
  </si>
  <si>
    <t>331312.200.000002</t>
  </si>
  <si>
    <t>Услуги по техническому обслуживанию лабораторного/учебно-лабораторного оборудования</t>
  </si>
  <si>
    <t>"Жылыоймунайгаз" МГӨБ-ң лаборатория жабдықтарына техникалық қызмет көрсету</t>
  </si>
  <si>
    <t>Техническое обслуживание лабораторного оборудования НГДУ "Жылыоймунайгаз"</t>
  </si>
  <si>
    <t>2 изменения и дополнения №120240021120-ДПЗ-2024-2 от 19.10. 2023г., утвержден решением  заместителя генерального директора по коммерческим вопросам М.Жылкайдаровым</t>
  </si>
  <si>
    <t>1-2 Р</t>
  </si>
  <si>
    <t>4-1 У</t>
  </si>
  <si>
    <t>51-1 У</t>
  </si>
  <si>
    <t>53-1 У</t>
  </si>
  <si>
    <t>3 изменения и дополнения №120240021120-ДПЗ-2024-3 от 27.10. 2023г., утвержден решением и.о. заместителя генерального директора по коммерческим вопросам А.Дошкай</t>
  </si>
  <si>
    <t>331229.900.000009</t>
  </si>
  <si>
    <t>Услуги по техническому обслуживанию автоматизированных систем управления/контроля/мониторинга/учета/диспетчеризации и аналогичного оборудования</t>
  </si>
  <si>
    <t>91 У</t>
  </si>
  <si>
    <t>091012.900.000015</t>
  </si>
  <si>
    <t>Работы по перфорации скважины</t>
  </si>
  <si>
    <t>"Жайыкмунайгаз" МГӨБ кен орындарындағы ату-жару жұмыстары</t>
  </si>
  <si>
    <t>«Прострелочно-взрывные работы на месторождениях НГДУ "Жайыкмунайгаз"</t>
  </si>
  <si>
    <t>"Доссормунайгаз" МГӨБ ккен орындарындағы ату-жару жұмыстары</t>
  </si>
  <si>
    <t>«Прострелочно-взрывные работы на месторождениях НГДУ "Доссормунайгаз"</t>
  </si>
  <si>
    <t>"Кайнармунайгаз"МГӨБ кен орындарындағы ату-жару жұмыстары</t>
  </si>
  <si>
    <t>«Прострелочно-взрывные работы на месторождениях НГДУ "Кайнармунайгаз"</t>
  </si>
  <si>
    <t>"Жылыоймунайгаз"МГӨБ кен орындарындағы ату-жару жұмыстары</t>
  </si>
  <si>
    <t>«Прострелочно-взрывные работы на месторождениях НГДУ "Жылыоймунайгаз"</t>
  </si>
  <si>
    <t>1-3 Р</t>
  </si>
  <si>
    <t>10-1 У</t>
  </si>
  <si>
    <t>GA_2.11.2.4.51 (Услуги по технической поддержке и
администрированию АСУ НСИ)</t>
  </si>
  <si>
    <t>GA_2.11.2.4.37 (Аренда облачных серверов)</t>
  </si>
  <si>
    <t>ДПГиРМ</t>
  </si>
  <si>
    <t>Нормативтік анықтамалық ақпараттың автоматтандырылған басқару жүйесін техникалық қызмет көрсету және техникалық қолдау</t>
  </si>
  <si>
    <t>Услуги по сопровождению и технической поддержке  ИС "Автоматизированная система управления нормативно-справочной информацией"</t>
  </si>
  <si>
    <t>620920.000.000016</t>
  </si>
  <si>
    <t>Услуги по предоставлению вычислительных мощностей для физического размещения информации на сервере, постоянно находящемся в сети Интернет</t>
  </si>
  <si>
    <t>Предоставление вычислительных мощностей для физического размещения информации на сервере, постоянно находящемся в сети Интернет (хостинг)</t>
  </si>
  <si>
    <t>Бұлтты серверді жалға беру қызметтері</t>
  </si>
  <si>
    <t>Услуги по аренде облачных серверов</t>
  </si>
  <si>
    <t>712019.000.000011</t>
  </si>
  <si>
    <t>Услуги геофизических исследований</t>
  </si>
  <si>
    <t>Комплекс геофизических исследований</t>
  </si>
  <si>
    <t>"Жайыкмунайгаз" МГӨБ кен орындарында геофизикалық зерттеулер жүргізу</t>
  </si>
  <si>
    <t>Проведение геофизических исследований  на месторождениях НГДУ "Жайыкмунайгаз"</t>
  </si>
  <si>
    <t>"Доссормунайгаз" МГӨБ кен орындарында геофизикалық зерттеулер жүргізу</t>
  </si>
  <si>
    <t>Проведение геофизических исследований  на месторождениях НГДУ "Доссормунайгаз"</t>
  </si>
  <si>
    <t>"Кайнармунайгаз" МГӨБ кен орындарында геофизикалық зерттеулер жүргізу</t>
  </si>
  <si>
    <t>Проведение геофизических исследований  на месторождениях НГДУ "Кайнармунайгаз"</t>
  </si>
  <si>
    <t>«Жылыоймұнайгаз» МГӨБ кен орындарында геофизикалық зерттеулер жүргізу</t>
  </si>
  <si>
    <t>Проведение геофизических исследований  на месторождениях НГДУ "Жылыоймунайгаз"</t>
  </si>
  <si>
    <t>8 Р</t>
  </si>
  <si>
    <t>24100097</t>
  </si>
  <si>
    <t>24100098</t>
  </si>
  <si>
    <t>7 Р</t>
  </si>
  <si>
    <t>24100099</t>
  </si>
  <si>
    <t>6 Р</t>
  </si>
  <si>
    <t>24100100</t>
  </si>
  <si>
    <t>5 Р</t>
  </si>
  <si>
    <t>24100095</t>
  </si>
  <si>
    <t>92 У</t>
  </si>
  <si>
    <t>24100096</t>
  </si>
  <si>
    <t>93 У</t>
  </si>
  <si>
    <t>24100101</t>
  </si>
  <si>
    <t>97 У</t>
  </si>
  <si>
    <t>24100102</t>
  </si>
  <si>
    <t>96 У</t>
  </si>
  <si>
    <t>24100103</t>
  </si>
  <si>
    <t>95 У</t>
  </si>
  <si>
    <t>24100104</t>
  </si>
  <si>
    <t>94 У</t>
  </si>
  <si>
    <t>"Ембімұнайгаз" АҚ су тазарту қондырғыларына сервистік қызмет көрсету және жөндеу</t>
  </si>
  <si>
    <t>Сервисное обслуживание и ремонт водоочистных установок АО "Эмбамунайгаз"</t>
  </si>
  <si>
    <t>24100155</t>
  </si>
  <si>
    <t>9 Р</t>
  </si>
  <si>
    <t>711219.900.010004</t>
  </si>
  <si>
    <t>Работы по проектированию</t>
  </si>
  <si>
    <t>Работы по разработке проектных документов для проведения операций по недропользованию</t>
  </si>
  <si>
    <t>«Ембімұнайгаз» АҚ нысандарында ілеспе газды қайта өңдеуді дамыту бағдарламасы</t>
  </si>
  <si>
    <t>3-1 Р</t>
  </si>
  <si>
    <t>2-1 Р</t>
  </si>
  <si>
    <t>8-1 Р</t>
  </si>
  <si>
    <t>7-1 Р</t>
  </si>
  <si>
    <t>6-1 Р</t>
  </si>
  <si>
    <t>5-1 Р</t>
  </si>
  <si>
    <t>9-1 Р</t>
  </si>
  <si>
    <t>49-1 У</t>
  </si>
  <si>
    <t>51-2 У</t>
  </si>
  <si>
    <t>97-1 У</t>
  </si>
  <si>
    <t>96-1 У</t>
  </si>
  <si>
    <t>95-1 У</t>
  </si>
  <si>
    <t>94-1 У</t>
  </si>
  <si>
    <t>4 изменения и дополнения №120240021112-ДПЗ-2024-4 от 08.11. 2023г., утвержден решением и.о. заместителя генерального директора по коммерческим вопросам А.Дошкай</t>
  </si>
  <si>
    <t>5 изменения и дополнения №120240021112-ДПЗ-2024-5 от 22.11. 2023г., утвержден решением и.о. заместителя генерального директора по коммерческим вопросам А.Дошкай</t>
  </si>
  <si>
    <t>6 изменения и дополнения №120240021112-ДПЗ-2024-6 от 01.12. 2023г., утвержден решением и.о. заместителя генерального директора по коммерческим вопросам А.Дошкай</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</si>
</sst>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00_);_(* \(#,##0.00\);_(* &quot;-&quot;??_);_(@_)"/>
    <numFmt numFmtId="165" formatCode="[$-419]#,##0.00"/>
    <numFmt numFmtId="166" formatCode="#,##0.00\ _₽"/>
    <numFmt numFmtId="167" formatCode="#,##0.00;[Red]#,##0.00"/>
    <numFmt numFmtId="168" formatCode="#,##0.000"/>
    <numFmt numFmtId="169" formatCode="_-* #,##0.00\ _р_._-;\-* #,##0.00\ _р_._-;_-* &quot;-&quot;??\ _р_._-;_-@_-"/>
    <numFmt numFmtId="170" formatCode="0.000"/>
    <numFmt numFmtId="171" formatCode="_-* #,##0.00_р_._-;\-* #,##0.00_р_._-;_-* &quot;-&quot;??_р_._-;_-@_-"/>
    <numFmt numFmtId="172" formatCode="#,##0.00_ ;\-#,##0.00\ "/>
  </numFmts>
  <fonts count="19" x14ac:knownFonts="1">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Times New Roman"/>
      <family val="1"/>
      <charset val="204"/>
    </font>
    <font>
      <b/>
      <sz val="10"/>
      <color theme="1"/>
      <name val="Times New Roman"/>
      <family val="1"/>
      <charset val="204"/>
    </font>
    <font>
      <sz val="11"/>
      <color indexed="8"/>
      <name val="Calibri"/>
      <family val="2"/>
      <scheme val="minor"/>
    </font>
    <font>
      <sz val="10"/>
      <color theme="1"/>
      <name val="Times New Roman"/>
      <family val="1"/>
      <charset val="204"/>
    </font>
    <font>
      <i/>
      <sz val="10"/>
      <name val="Times New Roman"/>
      <family val="1"/>
      <charset val="204"/>
    </font>
    <font>
      <sz val="10"/>
      <name val="Arial"/>
      <family val="2"/>
      <charset val="204"/>
    </font>
    <font>
      <sz val="10"/>
      <color rgb="FF000000"/>
      <name val="Times New Roman"/>
      <family val="1"/>
      <charset val="204"/>
    </font>
    <font>
      <sz val="10"/>
      <name val="Helv"/>
    </font>
    <font>
      <sz val="10"/>
      <color indexed="8"/>
      <name val="Times New Roman"/>
      <family val="1"/>
      <charset val="204"/>
    </font>
    <font>
      <u/>
      <sz val="11"/>
      <color theme="10"/>
      <name val="Calibri"/>
      <family val="2"/>
      <charset val="204"/>
      <scheme val="minor"/>
    </font>
    <font>
      <b/>
      <sz val="14"/>
      <color theme="1"/>
      <name val="Times New Roman"/>
      <family val="1"/>
      <charset val="204"/>
    </font>
    <font>
      <sz val="11"/>
      <color theme="1"/>
      <name val="Times New Roman"/>
      <family val="1"/>
      <charset val="204"/>
    </font>
    <font>
      <sz val="11"/>
      <name val="Calibri"/>
      <family val="2"/>
      <charset val="204"/>
    </font>
    <font>
      <sz val="11"/>
      <name val="Times New Roman"/>
      <family val="1"/>
      <charset val="204"/>
    </font>
    <font>
      <sz val="11"/>
      <name val="Calibri"/>
      <family val="2"/>
      <charset val="204"/>
    </font>
  </fonts>
  <fills count="7">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indexed="44"/>
        <bgColor indexed="9"/>
      </patternFill>
    </fill>
    <fill>
      <patternFill patternType="solid">
        <fgColor theme="4" tint="0.39997558519241921"/>
        <bgColor indexed="64"/>
      </patternFill>
    </fill>
    <fill>
      <patternFill patternType="solid">
        <fgColor rgb="FFFFFF00"/>
        <bgColor indexed="64"/>
      </patternFill>
    </fill>
  </fills>
  <borders count="4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diagonal/>
    </border>
    <border>
      <left/>
      <right style="thin">
        <color indexed="64"/>
      </right>
      <top style="thin">
        <color indexed="64"/>
      </top>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14">
    <xf numFmtId="0" fontId="0" fillId="0" borderId="0"/>
    <xf numFmtId="164" fontId="1" fillId="0" borderId="0" applyFont="0" applyFill="0" applyBorder="0" applyAlignment="0" applyProtection="0"/>
    <xf numFmtId="0" fontId="2" fillId="0" borderId="0"/>
    <xf numFmtId="0" fontId="6" fillId="0" borderId="0"/>
    <xf numFmtId="0" fontId="9" fillId="0" borderId="0"/>
    <xf numFmtId="0" fontId="9" fillId="0" borderId="0"/>
    <xf numFmtId="164" fontId="1" fillId="0" borderId="0" applyFont="0" applyFill="0" applyBorder="0" applyAlignment="0" applyProtection="0"/>
    <xf numFmtId="0" fontId="11" fillId="0" borderId="0"/>
    <xf numFmtId="49" fontId="9" fillId="4" borderId="20">
      <alignment vertical="center"/>
    </xf>
    <xf numFmtId="0" fontId="1" fillId="0" borderId="0"/>
    <xf numFmtId="0" fontId="9" fillId="0" borderId="0"/>
    <xf numFmtId="0" fontId="11" fillId="0" borderId="0"/>
    <xf numFmtId="0" fontId="13" fillId="0" borderId="0" applyNumberFormat="0" applyFill="0" applyBorder="0" applyAlignment="0" applyProtection="0"/>
    <xf numFmtId="0" fontId="2" fillId="0" borderId="0"/>
  </cellStyleXfs>
  <cellXfs count="413">
    <xf numFmtId="0" fontId="0" fillId="0" borderId="0" xfId="0"/>
    <xf numFmtId="0" fontId="3" fillId="0" borderId="0" xfId="2" applyFont="1" applyFill="1" applyAlignment="1">
      <alignment horizontal="center" vertical="top" wrapText="1"/>
    </xf>
    <xf numFmtId="0" fontId="4" fillId="0" borderId="0" xfId="2" applyFont="1" applyFill="1" applyBorder="1" applyAlignment="1">
      <alignment horizontal="center" vertical="top" wrapText="1"/>
    </xf>
    <xf numFmtId="0" fontId="3" fillId="0" borderId="0" xfId="0" applyFont="1" applyFill="1" applyAlignment="1">
      <alignment horizontal="center" vertical="top" wrapText="1"/>
    </xf>
    <xf numFmtId="49" fontId="5" fillId="0" borderId="0" xfId="0" applyNumberFormat="1" applyFont="1" applyFill="1" applyBorder="1" applyAlignment="1">
      <alignment horizontal="center" vertical="top" wrapText="1"/>
    </xf>
    <xf numFmtId="165" fontId="3" fillId="0" borderId="0" xfId="2" applyNumberFormat="1" applyFont="1" applyFill="1" applyBorder="1" applyAlignment="1">
      <alignment horizontal="center" vertical="top" wrapText="1"/>
    </xf>
    <xf numFmtId="0" fontId="3" fillId="0" borderId="0" xfId="3" applyFont="1" applyFill="1" applyAlignment="1">
      <alignment horizontal="center" vertical="top" wrapText="1"/>
    </xf>
    <xf numFmtId="166" fontId="3" fillId="0" borderId="0" xfId="3" applyNumberFormat="1" applyFont="1" applyFill="1" applyAlignment="1">
      <alignment horizontal="center" vertical="top" wrapText="1"/>
    </xf>
    <xf numFmtId="4" fontId="3" fillId="0" borderId="0" xfId="3" applyNumberFormat="1" applyFont="1" applyFill="1" applyAlignment="1">
      <alignment horizontal="center" vertical="top" wrapText="1"/>
    </xf>
    <xf numFmtId="4" fontId="3" fillId="0" borderId="0" xfId="2" applyNumberFormat="1" applyFont="1" applyFill="1" applyBorder="1" applyAlignment="1">
      <alignment horizontal="center" vertical="top" wrapText="1"/>
    </xf>
    <xf numFmtId="167" fontId="4" fillId="0" borderId="0" xfId="2" applyNumberFormat="1" applyFont="1" applyFill="1" applyAlignment="1">
      <alignment horizontal="center" vertical="top" wrapText="1"/>
    </xf>
    <xf numFmtId="4" fontId="3" fillId="0" borderId="0" xfId="2" applyNumberFormat="1" applyFont="1" applyFill="1" applyAlignment="1">
      <alignment horizontal="center" vertical="top" wrapText="1"/>
    </xf>
    <xf numFmtId="0" fontId="7" fillId="0" borderId="0" xfId="0" applyFont="1" applyFill="1" applyAlignment="1">
      <alignment horizontal="center" vertical="top" wrapText="1"/>
    </xf>
    <xf numFmtId="49" fontId="4" fillId="2" borderId="12" xfId="0" applyNumberFormat="1" applyFont="1" applyFill="1" applyBorder="1" applyAlignment="1">
      <alignment horizontal="center" vertical="top" wrapText="1"/>
    </xf>
    <xf numFmtId="49" fontId="4" fillId="2" borderId="13" xfId="0" applyNumberFormat="1" applyFont="1" applyFill="1" applyBorder="1" applyAlignment="1">
      <alignment horizontal="center" vertical="top" wrapText="1"/>
    </xf>
    <xf numFmtId="49" fontId="4" fillId="2" borderId="16" xfId="0" applyNumberFormat="1" applyFont="1" applyFill="1" applyBorder="1" applyAlignment="1">
      <alignment horizontal="center" vertical="top" wrapText="1"/>
    </xf>
    <xf numFmtId="49" fontId="4" fillId="2" borderId="17" xfId="0" applyNumberFormat="1" applyFont="1" applyFill="1" applyBorder="1" applyAlignment="1">
      <alignment horizontal="center" vertical="top" wrapText="1"/>
    </xf>
    <xf numFmtId="4" fontId="4" fillId="2" borderId="17" xfId="0" applyNumberFormat="1" applyFont="1" applyFill="1" applyBorder="1" applyAlignment="1">
      <alignment horizontal="center" vertical="top" wrapText="1"/>
    </xf>
    <xf numFmtId="0" fontId="5" fillId="0" borderId="17" xfId="0" applyFont="1" applyFill="1" applyBorder="1" applyAlignment="1">
      <alignment horizontal="center" vertical="top" wrapText="1"/>
    </xf>
    <xf numFmtId="49" fontId="4" fillId="3" borderId="6" xfId="0" applyNumberFormat="1" applyFont="1" applyFill="1" applyBorder="1" applyAlignment="1">
      <alignment horizontal="center" vertical="top" wrapText="1"/>
    </xf>
    <xf numFmtId="49" fontId="4" fillId="3" borderId="18" xfId="0" applyNumberFormat="1" applyFont="1" applyFill="1" applyBorder="1" applyAlignment="1">
      <alignment horizontal="center" vertical="top" wrapText="1"/>
    </xf>
    <xf numFmtId="49" fontId="4" fillId="3" borderId="7" xfId="0" applyNumberFormat="1" applyFont="1" applyFill="1" applyBorder="1" applyAlignment="1">
      <alignment horizontal="center" vertical="top" wrapText="1"/>
    </xf>
    <xf numFmtId="4" fontId="4" fillId="3" borderId="7" xfId="0" applyNumberFormat="1" applyFont="1" applyFill="1" applyBorder="1" applyAlignment="1">
      <alignment horizontal="center" vertical="top" wrapText="1"/>
    </xf>
    <xf numFmtId="0" fontId="7" fillId="3" borderId="7" xfId="0" applyFont="1" applyFill="1" applyBorder="1" applyAlignment="1">
      <alignment horizontal="center" vertical="top" wrapText="1"/>
    </xf>
    <xf numFmtId="0" fontId="7" fillId="2" borderId="0" xfId="0" applyFont="1" applyFill="1" applyAlignment="1">
      <alignment horizontal="center" vertical="top" wrapText="1"/>
    </xf>
    <xf numFmtId="0" fontId="7" fillId="0" borderId="0" xfId="0" applyFont="1" applyAlignment="1">
      <alignment horizontal="center" vertical="top" wrapText="1"/>
    </xf>
    <xf numFmtId="49" fontId="3" fillId="3" borderId="18" xfId="0" applyNumberFormat="1" applyFont="1" applyFill="1" applyBorder="1" applyAlignment="1">
      <alignment horizontal="center" vertical="top" wrapText="1"/>
    </xf>
    <xf numFmtId="49" fontId="3" fillId="3" borderId="7" xfId="0" applyNumberFormat="1" applyFont="1" applyFill="1" applyBorder="1" applyAlignment="1">
      <alignment horizontal="center" vertical="top" wrapText="1"/>
    </xf>
    <xf numFmtId="166" fontId="3" fillId="3" borderId="7" xfId="0" applyNumberFormat="1" applyFont="1" applyFill="1" applyBorder="1" applyAlignment="1">
      <alignment horizontal="center" vertical="top" wrapText="1"/>
    </xf>
    <xf numFmtId="4" fontId="3" fillId="3" borderId="7" xfId="0" applyNumberFormat="1" applyFont="1" applyFill="1" applyBorder="1" applyAlignment="1">
      <alignment horizontal="center" vertical="top" wrapText="1"/>
    </xf>
    <xf numFmtId="4" fontId="7" fillId="0" borderId="0" xfId="0" applyNumberFormat="1" applyFont="1" applyAlignment="1">
      <alignment horizontal="center" vertical="top" wrapText="1"/>
    </xf>
    <xf numFmtId="0" fontId="3" fillId="0" borderId="0" xfId="3" applyFont="1" applyFill="1" applyAlignment="1">
      <alignment horizontal="center" vertical="top"/>
    </xf>
    <xf numFmtId="0" fontId="3" fillId="0" borderId="0" xfId="0" applyFont="1" applyFill="1" applyAlignment="1">
      <alignment horizontal="center" vertical="top"/>
    </xf>
    <xf numFmtId="0" fontId="3" fillId="0" borderId="0" xfId="2" applyFont="1" applyFill="1" applyAlignment="1">
      <alignment horizontal="center" vertical="top"/>
    </xf>
    <xf numFmtId="0" fontId="4" fillId="0" borderId="0" xfId="2" applyFont="1" applyFill="1" applyAlignment="1">
      <alignment horizontal="left" vertical="top"/>
    </xf>
    <xf numFmtId="0" fontId="3" fillId="0" borderId="0" xfId="0" applyFont="1" applyFill="1" applyAlignment="1">
      <alignment horizontal="left" vertical="top" wrapText="1"/>
    </xf>
    <xf numFmtId="49" fontId="4" fillId="2" borderId="17" xfId="0" applyNumberFormat="1" applyFont="1" applyFill="1" applyBorder="1" applyAlignment="1">
      <alignment horizontal="left" vertical="top" wrapText="1"/>
    </xf>
    <xf numFmtId="49" fontId="4" fillId="3" borderId="7" xfId="0" applyNumberFormat="1" applyFont="1" applyFill="1" applyBorder="1" applyAlignment="1">
      <alignment horizontal="left" vertical="top" wrapText="1"/>
    </xf>
    <xf numFmtId="49" fontId="3" fillId="3" borderId="7" xfId="0" applyNumberFormat="1" applyFont="1" applyFill="1" applyBorder="1" applyAlignment="1">
      <alignment horizontal="left" vertical="top" wrapText="1"/>
    </xf>
    <xf numFmtId="0" fontId="7" fillId="0" borderId="0" xfId="0" applyFont="1" applyAlignment="1">
      <alignment horizontal="left" vertical="top" wrapText="1"/>
    </xf>
    <xf numFmtId="49" fontId="3" fillId="3" borderId="28" xfId="0" applyNumberFormat="1" applyFont="1" applyFill="1" applyBorder="1" applyAlignment="1">
      <alignment horizontal="center" vertical="top" wrapText="1"/>
    </xf>
    <xf numFmtId="0" fontId="7" fillId="3" borderId="28" xfId="0" applyFont="1" applyFill="1" applyBorder="1" applyAlignment="1">
      <alignment horizontal="center" vertical="top" wrapText="1"/>
    </xf>
    <xf numFmtId="49" fontId="3" fillId="2" borderId="19" xfId="0" applyNumberFormat="1" applyFont="1" applyFill="1" applyBorder="1" applyAlignment="1">
      <alignment horizontal="center" vertical="top" wrapText="1"/>
    </xf>
    <xf numFmtId="49" fontId="3" fillId="2" borderId="18" xfId="0" applyNumberFormat="1" applyFont="1" applyFill="1" applyBorder="1" applyAlignment="1">
      <alignment horizontal="center" vertical="top" wrapText="1"/>
    </xf>
    <xf numFmtId="49" fontId="3" fillId="2" borderId="7" xfId="0" applyNumberFormat="1" applyFont="1" applyFill="1" applyBorder="1" applyAlignment="1">
      <alignment horizontal="center" vertical="top" wrapText="1"/>
    </xf>
    <xf numFmtId="0" fontId="3" fillId="2" borderId="7" xfId="0" applyNumberFormat="1" applyFont="1" applyFill="1" applyBorder="1" applyAlignment="1">
      <alignment horizontal="center" vertical="top" wrapText="1"/>
    </xf>
    <xf numFmtId="0" fontId="10" fillId="2" borderId="7" xfId="0" applyFont="1" applyFill="1" applyBorder="1" applyAlignment="1">
      <alignment horizontal="left" vertical="top" wrapText="1"/>
    </xf>
    <xf numFmtId="49" fontId="7" fillId="2" borderId="7" xfId="0" applyNumberFormat="1" applyFont="1" applyFill="1" applyBorder="1" applyAlignment="1">
      <alignment horizontal="center" vertical="top" wrapText="1"/>
    </xf>
    <xf numFmtId="0" fontId="7" fillId="2" borderId="7" xfId="0" applyFont="1" applyFill="1" applyBorder="1" applyAlignment="1">
      <alignment horizontal="center" vertical="top" wrapText="1"/>
    </xf>
    <xf numFmtId="0" fontId="7" fillId="2" borderId="7" xfId="0" applyNumberFormat="1" applyFont="1" applyFill="1" applyBorder="1" applyAlignment="1">
      <alignment horizontal="center" vertical="top" wrapText="1"/>
    </xf>
    <xf numFmtId="49" fontId="7" fillId="2" borderId="7" xfId="7" applyNumberFormat="1" applyFont="1" applyFill="1" applyBorder="1" applyAlignment="1">
      <alignment horizontal="center" vertical="top" wrapText="1"/>
    </xf>
    <xf numFmtId="49" fontId="7" fillId="2" borderId="7" xfId="2" applyNumberFormat="1" applyFont="1" applyFill="1" applyBorder="1" applyAlignment="1">
      <alignment horizontal="center" vertical="top" wrapText="1"/>
    </xf>
    <xf numFmtId="3" fontId="7" fillId="2" borderId="7" xfId="5" applyNumberFormat="1" applyFont="1" applyFill="1" applyBorder="1" applyAlignment="1">
      <alignment horizontal="center" vertical="top" wrapText="1"/>
    </xf>
    <xf numFmtId="164" fontId="7" fillId="2" borderId="7" xfId="1" applyFont="1" applyFill="1" applyBorder="1" applyAlignment="1">
      <alignment horizontal="center" vertical="top" wrapText="1"/>
    </xf>
    <xf numFmtId="4" fontId="7" fillId="2" borderId="7" xfId="1" applyNumberFormat="1" applyFont="1" applyFill="1" applyBorder="1" applyAlignment="1">
      <alignment horizontal="center" vertical="top" wrapText="1"/>
    </xf>
    <xf numFmtId="4" fontId="7" fillId="2" borderId="7" xfId="5" applyNumberFormat="1" applyFont="1" applyFill="1" applyBorder="1" applyAlignment="1">
      <alignment horizontal="center" vertical="top" wrapText="1"/>
    </xf>
    <xf numFmtId="4" fontId="7" fillId="2" borderId="7" xfId="0" applyNumberFormat="1" applyFont="1" applyFill="1" applyBorder="1" applyAlignment="1">
      <alignment horizontal="center" vertical="top" wrapText="1"/>
    </xf>
    <xf numFmtId="4" fontId="7" fillId="2" borderId="7" xfId="6" applyNumberFormat="1" applyFont="1" applyFill="1" applyBorder="1" applyAlignment="1">
      <alignment horizontal="center" vertical="top" wrapText="1"/>
    </xf>
    <xf numFmtId="164" fontId="7" fillId="2" borderId="7" xfId="6" applyFont="1" applyFill="1" applyBorder="1" applyAlignment="1">
      <alignment horizontal="center" vertical="top" wrapText="1"/>
    </xf>
    <xf numFmtId="49" fontId="3" fillId="2" borderId="7" xfId="8" applyFont="1" applyFill="1" applyBorder="1" applyAlignment="1">
      <alignment horizontal="center" vertical="top" wrapText="1"/>
    </xf>
    <xf numFmtId="49" fontId="7" fillId="2" borderId="28" xfId="0" applyNumberFormat="1" applyFont="1" applyFill="1" applyBorder="1" applyAlignment="1">
      <alignment horizontal="center" vertical="top" wrapText="1"/>
    </xf>
    <xf numFmtId="0" fontId="7" fillId="2" borderId="28" xfId="0" applyFont="1" applyFill="1" applyBorder="1" applyAlignment="1">
      <alignment horizontal="center" vertical="top" wrapText="1"/>
    </xf>
    <xf numFmtId="169" fontId="3" fillId="2" borderId="7" xfId="0" applyNumberFormat="1" applyFont="1" applyFill="1" applyBorder="1" applyAlignment="1">
      <alignment horizontal="center" vertical="top" wrapText="1"/>
    </xf>
    <xf numFmtId="0" fontId="3" fillId="2" borderId="7" xfId="0" applyFont="1" applyFill="1" applyBorder="1" applyAlignment="1">
      <alignment horizontal="center" vertical="top" wrapText="1"/>
    </xf>
    <xf numFmtId="49" fontId="7" fillId="2" borderId="19" xfId="0" applyNumberFormat="1" applyFont="1" applyFill="1" applyBorder="1" applyAlignment="1">
      <alignment horizontal="left" vertical="top" wrapText="1"/>
    </xf>
    <xf numFmtId="49" fontId="7" fillId="2" borderId="7" xfId="0" applyNumberFormat="1" applyFont="1" applyFill="1" applyBorder="1" applyAlignment="1">
      <alignment horizontal="left" vertical="top" wrapText="1"/>
    </xf>
    <xf numFmtId="0" fontId="7" fillId="2" borderId="7" xfId="2" applyFont="1" applyFill="1" applyBorder="1" applyAlignment="1">
      <alignment horizontal="center" vertical="top" wrapText="1"/>
    </xf>
    <xf numFmtId="1" fontId="7" fillId="2" borderId="7" xfId="0" applyNumberFormat="1" applyFont="1" applyFill="1" applyBorder="1" applyAlignment="1">
      <alignment horizontal="center" vertical="top" wrapText="1"/>
    </xf>
    <xf numFmtId="4" fontId="7" fillId="2" borderId="19" xfId="0" applyNumberFormat="1" applyFont="1" applyFill="1" applyBorder="1" applyAlignment="1">
      <alignment horizontal="center" vertical="top" wrapText="1"/>
    </xf>
    <xf numFmtId="0" fontId="5" fillId="2" borderId="28" xfId="0" applyFont="1" applyFill="1" applyBorder="1" applyAlignment="1">
      <alignment horizontal="center" vertical="top" wrapText="1"/>
    </xf>
    <xf numFmtId="0" fontId="5" fillId="2" borderId="0" xfId="0" applyFont="1" applyFill="1" applyAlignment="1">
      <alignment horizontal="center" vertical="top" wrapText="1"/>
    </xf>
    <xf numFmtId="4" fontId="15" fillId="2" borderId="7" xfId="0" applyNumberFormat="1" applyFont="1" applyFill="1" applyBorder="1" applyAlignment="1"/>
    <xf numFmtId="4" fontId="15" fillId="2" borderId="7" xfId="0" applyNumberFormat="1" applyFont="1" applyFill="1" applyBorder="1" applyAlignment="1">
      <alignment horizontal="center"/>
    </xf>
    <xf numFmtId="0" fontId="15" fillId="2" borderId="7" xfId="0" applyFont="1" applyFill="1" applyBorder="1" applyAlignment="1">
      <alignment horizontal="left"/>
    </xf>
    <xf numFmtId="0" fontId="15" fillId="2" borderId="28" xfId="0" applyFont="1" applyFill="1" applyBorder="1" applyAlignment="1">
      <alignment horizontal="left"/>
    </xf>
    <xf numFmtId="49" fontId="3" fillId="2" borderId="28" xfId="0" applyNumberFormat="1" applyFont="1" applyFill="1" applyBorder="1" applyAlignment="1">
      <alignment horizontal="center" vertical="top" wrapText="1"/>
    </xf>
    <xf numFmtId="0" fontId="7" fillId="2" borderId="28" xfId="0" applyNumberFormat="1" applyFont="1" applyFill="1" applyBorder="1" applyAlignment="1">
      <alignment horizontal="center" vertical="top" wrapText="1"/>
    </xf>
    <xf numFmtId="0" fontId="3" fillId="2" borderId="28" xfId="0" applyFont="1" applyFill="1" applyBorder="1" applyAlignment="1">
      <alignment horizontal="center" vertical="top" wrapText="1"/>
    </xf>
    <xf numFmtId="0" fontId="3" fillId="2" borderId="28" xfId="0" applyNumberFormat="1" applyFont="1" applyFill="1" applyBorder="1" applyAlignment="1">
      <alignment horizontal="center" vertical="top" wrapText="1"/>
    </xf>
    <xf numFmtId="49" fontId="7" fillId="2" borderId="29" xfId="0" applyNumberFormat="1" applyFont="1" applyFill="1" applyBorder="1" applyAlignment="1">
      <alignment horizontal="center" vertical="top" wrapText="1"/>
    </xf>
    <xf numFmtId="0" fontId="7" fillId="2" borderId="28" xfId="2" applyFont="1" applyFill="1" applyBorder="1" applyAlignment="1">
      <alignment horizontal="center" vertical="top" wrapText="1"/>
    </xf>
    <xf numFmtId="0" fontId="7" fillId="2" borderId="30" xfId="0" applyFont="1" applyFill="1" applyBorder="1" applyAlignment="1">
      <alignment horizontal="center" vertical="top" wrapText="1"/>
    </xf>
    <xf numFmtId="1" fontId="7" fillId="2" borderId="28" xfId="0" applyNumberFormat="1" applyFont="1" applyFill="1" applyBorder="1" applyAlignment="1">
      <alignment horizontal="center" vertical="top" wrapText="1"/>
    </xf>
    <xf numFmtId="3" fontId="7" fillId="2" borderId="28" xfId="0" applyNumberFormat="1" applyFont="1" applyFill="1" applyBorder="1" applyAlignment="1">
      <alignment horizontal="center" vertical="top" wrapText="1"/>
    </xf>
    <xf numFmtId="4" fontId="7" fillId="2" borderId="29" xfId="0" applyNumberFormat="1" applyFont="1" applyFill="1" applyBorder="1" applyAlignment="1">
      <alignment horizontal="center" vertical="top" wrapText="1"/>
    </xf>
    <xf numFmtId="4" fontId="7" fillId="2" borderId="28" xfId="0" applyNumberFormat="1" applyFont="1" applyFill="1" applyBorder="1" applyAlignment="1">
      <alignment horizontal="center" vertical="top" wrapText="1"/>
    </xf>
    <xf numFmtId="49" fontId="7" fillId="2" borderId="31" xfId="0" applyNumberFormat="1" applyFont="1" applyFill="1" applyBorder="1" applyAlignment="1">
      <alignment horizontal="center" vertical="top" wrapText="1"/>
    </xf>
    <xf numFmtId="49" fontId="3" fillId="2" borderId="31" xfId="0" applyNumberFormat="1" applyFont="1" applyFill="1" applyBorder="1" applyAlignment="1">
      <alignment horizontal="center" vertical="top" wrapText="1"/>
    </xf>
    <xf numFmtId="0" fontId="7" fillId="2" borderId="31" xfId="0" applyNumberFormat="1" applyFont="1" applyFill="1" applyBorder="1" applyAlignment="1">
      <alignment horizontal="center" vertical="top" wrapText="1"/>
    </xf>
    <xf numFmtId="0" fontId="3" fillId="2" borderId="31" xfId="0" applyFont="1" applyFill="1" applyBorder="1" applyAlignment="1">
      <alignment horizontal="center" vertical="top" wrapText="1"/>
    </xf>
    <xf numFmtId="0" fontId="3" fillId="2" borderId="0" xfId="0" applyNumberFormat="1" applyFont="1" applyFill="1" applyBorder="1" applyAlignment="1">
      <alignment horizontal="center" vertical="top" wrapText="1"/>
    </xf>
    <xf numFmtId="49" fontId="7" fillId="2" borderId="33" xfId="0" applyNumberFormat="1" applyFont="1" applyFill="1" applyBorder="1" applyAlignment="1">
      <alignment horizontal="center" vertical="top" wrapText="1"/>
    </xf>
    <xf numFmtId="0" fontId="7" fillId="2" borderId="31" xfId="0" applyFont="1" applyFill="1" applyBorder="1" applyAlignment="1">
      <alignment horizontal="center" vertical="top" wrapText="1"/>
    </xf>
    <xf numFmtId="0" fontId="7" fillId="2" borderId="31" xfId="2" applyFont="1" applyFill="1" applyBorder="1" applyAlignment="1">
      <alignment horizontal="center" vertical="top" wrapText="1"/>
    </xf>
    <xf numFmtId="49" fontId="3" fillId="2" borderId="28" xfId="0" applyNumberFormat="1" applyFont="1" applyFill="1" applyBorder="1" applyAlignment="1">
      <alignment horizontal="center" vertical="center"/>
    </xf>
    <xf numFmtId="0" fontId="7" fillId="2" borderId="34" xfId="0" applyFont="1" applyFill="1" applyBorder="1" applyAlignment="1">
      <alignment horizontal="center" vertical="top" wrapText="1"/>
    </xf>
    <xf numFmtId="1" fontId="7" fillId="2" borderId="31" xfId="0" applyNumberFormat="1" applyFont="1" applyFill="1" applyBorder="1" applyAlignment="1">
      <alignment horizontal="center" vertical="top" wrapText="1"/>
    </xf>
    <xf numFmtId="3" fontId="7" fillId="2" borderId="31" xfId="0" applyNumberFormat="1" applyFont="1" applyFill="1" applyBorder="1" applyAlignment="1">
      <alignment horizontal="center" vertical="top" wrapText="1"/>
    </xf>
    <xf numFmtId="4" fontId="7" fillId="2" borderId="33" xfId="0" applyNumberFormat="1" applyFont="1" applyFill="1" applyBorder="1" applyAlignment="1">
      <alignment horizontal="center" vertical="top" wrapText="1"/>
    </xf>
    <xf numFmtId="4" fontId="7" fillId="2" borderId="31" xfId="0" applyNumberFormat="1" applyFont="1" applyFill="1" applyBorder="1" applyAlignment="1">
      <alignment horizontal="center" vertical="top" wrapText="1"/>
    </xf>
    <xf numFmtId="164" fontId="3" fillId="2" borderId="28" xfId="0" applyNumberFormat="1" applyFont="1" applyFill="1" applyBorder="1" applyAlignment="1">
      <alignment horizontal="center" vertical="center" wrapText="1"/>
    </xf>
    <xf numFmtId="164" fontId="0" fillId="2" borderId="28" xfId="0" applyNumberFormat="1" applyFont="1" applyFill="1" applyBorder="1" applyAlignment="1">
      <alignment horizontal="center" vertical="center" wrapText="1"/>
    </xf>
    <xf numFmtId="164" fontId="0" fillId="2" borderId="0" xfId="0" applyNumberFormat="1" applyFont="1" applyFill="1" applyAlignment="1">
      <alignment horizontal="center" vertical="center" wrapText="1"/>
    </xf>
    <xf numFmtId="0" fontId="18" fillId="2" borderId="28" xfId="0" applyFont="1" applyFill="1" applyBorder="1" applyAlignment="1">
      <alignment horizontal="left" vertical="top" wrapText="1"/>
    </xf>
    <xf numFmtId="0" fontId="3" fillId="2" borderId="28" xfId="0" applyNumberFormat="1" applyFont="1" applyFill="1" applyBorder="1" applyAlignment="1">
      <alignment horizontal="center" vertical="center" wrapText="1"/>
    </xf>
    <xf numFmtId="172" fontId="3" fillId="2" borderId="28" xfId="0" applyNumberFormat="1" applyFont="1" applyFill="1" applyBorder="1" applyAlignment="1">
      <alignment horizontal="center" vertical="center" wrapText="1"/>
    </xf>
    <xf numFmtId="49" fontId="7" fillId="2" borderId="6" xfId="4" applyNumberFormat="1" applyFont="1" applyFill="1" applyBorder="1" applyAlignment="1">
      <alignment horizontal="center" vertical="top" wrapText="1"/>
    </xf>
    <xf numFmtId="0" fontId="3" fillId="2" borderId="21" xfId="3" applyFont="1" applyFill="1" applyBorder="1" applyAlignment="1">
      <alignment horizontal="center" vertical="top" wrapText="1"/>
    </xf>
    <xf numFmtId="0" fontId="7" fillId="2" borderId="7" xfId="0" applyFont="1" applyFill="1" applyBorder="1" applyAlignment="1">
      <alignment horizontal="left" vertical="top" wrapText="1"/>
    </xf>
    <xf numFmtId="0" fontId="12" fillId="2" borderId="7" xfId="0" applyNumberFormat="1" applyFont="1" applyFill="1" applyBorder="1" applyAlignment="1">
      <alignment horizontal="center" vertical="top" wrapText="1"/>
    </xf>
    <xf numFmtId="49" fontId="7" fillId="2" borderId="7" xfId="4" applyNumberFormat="1" applyFont="1" applyFill="1" applyBorder="1" applyAlignment="1">
      <alignment horizontal="center" vertical="top" wrapText="1"/>
    </xf>
    <xf numFmtId="0" fontId="7" fillId="2" borderId="7" xfId="4" applyFont="1" applyFill="1" applyBorder="1" applyAlignment="1">
      <alignment horizontal="center" vertical="top" wrapText="1"/>
    </xf>
    <xf numFmtId="2" fontId="7" fillId="2" borderId="7" xfId="0" applyNumberFormat="1" applyFont="1" applyFill="1" applyBorder="1" applyAlignment="1">
      <alignment horizontal="center" vertical="top" wrapText="1"/>
    </xf>
    <xf numFmtId="4" fontId="7" fillId="2" borderId="17" xfId="0" applyNumberFormat="1" applyFont="1" applyFill="1" applyBorder="1" applyAlignment="1">
      <alignment horizontal="center" vertical="top" wrapText="1"/>
    </xf>
    <xf numFmtId="0" fontId="7" fillId="2" borderId="7" xfId="4" applyFont="1" applyFill="1" applyBorder="1" applyAlignment="1">
      <alignment horizontal="left" vertical="top" wrapText="1"/>
    </xf>
    <xf numFmtId="164" fontId="7" fillId="2" borderId="7" xfId="6" applyNumberFormat="1" applyFont="1" applyFill="1" applyBorder="1" applyAlignment="1">
      <alignment horizontal="center" vertical="top" wrapText="1"/>
    </xf>
    <xf numFmtId="0" fontId="7" fillId="2" borderId="28" xfId="4" applyFont="1" applyFill="1" applyBorder="1" applyAlignment="1">
      <alignment horizontal="left" vertical="top" wrapText="1"/>
    </xf>
    <xf numFmtId="0" fontId="7" fillId="2" borderId="28" xfId="0" applyFont="1" applyFill="1" applyBorder="1" applyAlignment="1">
      <alignment horizontal="left" vertical="top" wrapText="1"/>
    </xf>
    <xf numFmtId="49" fontId="7" fillId="2" borderId="28" xfId="4" applyNumberFormat="1" applyFont="1" applyFill="1" applyBorder="1" applyAlignment="1">
      <alignment horizontal="center" vertical="top" wrapText="1"/>
    </xf>
    <xf numFmtId="0" fontId="7" fillId="2" borderId="28" xfId="4" applyFont="1" applyFill="1" applyBorder="1" applyAlignment="1">
      <alignment horizontal="center" vertical="top" wrapText="1"/>
    </xf>
    <xf numFmtId="3" fontId="7" fillId="2" borderId="28" xfId="5" applyNumberFormat="1" applyFont="1" applyFill="1" applyBorder="1" applyAlignment="1">
      <alignment horizontal="center" vertical="top" wrapText="1"/>
    </xf>
    <xf numFmtId="164" fontId="7" fillId="2" borderId="28" xfId="1" applyFont="1" applyFill="1" applyBorder="1" applyAlignment="1">
      <alignment horizontal="center" vertical="top" wrapText="1"/>
    </xf>
    <xf numFmtId="4" fontId="7" fillId="2" borderId="28" xfId="1" applyNumberFormat="1" applyFont="1" applyFill="1" applyBorder="1" applyAlignment="1">
      <alignment horizontal="center" vertical="top" wrapText="1"/>
    </xf>
    <xf numFmtId="4" fontId="7" fillId="2" borderId="28" xfId="5" applyNumberFormat="1" applyFont="1" applyFill="1" applyBorder="1" applyAlignment="1">
      <alignment horizontal="center" vertical="top" wrapText="1"/>
    </xf>
    <xf numFmtId="4" fontId="7" fillId="2" borderId="28" xfId="6" applyNumberFormat="1" applyFont="1" applyFill="1" applyBorder="1" applyAlignment="1">
      <alignment horizontal="center" vertical="top" wrapText="1"/>
    </xf>
    <xf numFmtId="164" fontId="7" fillId="2" borderId="28" xfId="6" applyNumberFormat="1" applyFont="1" applyFill="1" applyBorder="1" applyAlignment="1">
      <alignment horizontal="center" vertical="top" wrapText="1"/>
    </xf>
    <xf numFmtId="49" fontId="3" fillId="2" borderId="7" xfId="0" applyNumberFormat="1" applyFont="1" applyFill="1" applyBorder="1" applyAlignment="1">
      <alignment horizontal="left" vertical="top" wrapText="1"/>
    </xf>
    <xf numFmtId="1" fontId="3" fillId="2" borderId="7" xfId="0" applyNumberFormat="1" applyFont="1" applyFill="1" applyBorder="1" applyAlignment="1">
      <alignment horizontal="center" vertical="top" wrapText="1"/>
    </xf>
    <xf numFmtId="4" fontId="3" fillId="2" borderId="7" xfId="1" applyNumberFormat="1" applyFont="1" applyFill="1" applyBorder="1" applyAlignment="1">
      <alignment horizontal="center" vertical="top" wrapText="1"/>
    </xf>
    <xf numFmtId="4" fontId="3" fillId="2" borderId="7" xfId="0" applyNumberFormat="1" applyFont="1" applyFill="1" applyBorder="1" applyAlignment="1">
      <alignment horizontal="center" vertical="top" wrapText="1"/>
    </xf>
    <xf numFmtId="170" fontId="3" fillId="2" borderId="7" xfId="0" applyNumberFormat="1" applyFont="1" applyFill="1" applyBorder="1" applyAlignment="1">
      <alignment horizontal="center" vertical="top" wrapText="1"/>
    </xf>
    <xf numFmtId="49" fontId="7" fillId="2" borderId="22" xfId="0" applyNumberFormat="1" applyFont="1" applyFill="1" applyBorder="1" applyAlignment="1">
      <alignment horizontal="center" vertical="top" wrapText="1"/>
    </xf>
    <xf numFmtId="49" fontId="7" fillId="2" borderId="28" xfId="0" applyNumberFormat="1" applyFont="1" applyFill="1" applyBorder="1" applyAlignment="1">
      <alignment horizontal="left" vertical="top" wrapText="1"/>
    </xf>
    <xf numFmtId="0" fontId="12" fillId="2" borderId="28" xfId="0" applyNumberFormat="1" applyFont="1" applyFill="1" applyBorder="1" applyAlignment="1">
      <alignment horizontal="center" vertical="top" wrapText="1"/>
    </xf>
    <xf numFmtId="0" fontId="7" fillId="2" borderId="28" xfId="0" applyNumberFormat="1" applyFont="1" applyFill="1" applyBorder="1" applyAlignment="1">
      <alignment horizontal="left" vertical="top" wrapText="1"/>
    </xf>
    <xf numFmtId="170" fontId="7" fillId="2" borderId="28" xfId="0" applyNumberFormat="1" applyFont="1" applyFill="1" applyBorder="1" applyAlignment="1">
      <alignment horizontal="center" vertical="top" wrapText="1"/>
    </xf>
    <xf numFmtId="0" fontId="7" fillId="2" borderId="7" xfId="0" applyNumberFormat="1" applyFont="1" applyFill="1" applyBorder="1" applyAlignment="1">
      <alignment horizontal="left" vertical="top" wrapText="1"/>
    </xf>
    <xf numFmtId="170" fontId="7" fillId="2" borderId="7" xfId="0" applyNumberFormat="1" applyFont="1" applyFill="1" applyBorder="1" applyAlignment="1">
      <alignment horizontal="center" vertical="top" wrapText="1"/>
    </xf>
    <xf numFmtId="0" fontId="12" fillId="2" borderId="7" xfId="9" applyNumberFormat="1" applyFont="1" applyFill="1" applyBorder="1" applyAlignment="1">
      <alignment horizontal="left" vertical="top" wrapText="1"/>
    </xf>
    <xf numFmtId="49" fontId="3" fillId="2" borderId="7" xfId="9" applyNumberFormat="1" applyFont="1" applyFill="1" applyBorder="1" applyAlignment="1">
      <alignment horizontal="center" vertical="top" wrapText="1"/>
    </xf>
    <xf numFmtId="0" fontId="12" fillId="2" borderId="7" xfId="9" applyNumberFormat="1" applyFont="1" applyFill="1" applyBorder="1" applyAlignment="1">
      <alignment horizontal="center" vertical="top" wrapText="1"/>
    </xf>
    <xf numFmtId="49" fontId="3" fillId="2" borderId="7" xfId="7" applyNumberFormat="1" applyFont="1" applyFill="1" applyBorder="1" applyAlignment="1">
      <alignment horizontal="center" vertical="top" wrapText="1"/>
    </xf>
    <xf numFmtId="0" fontId="3" fillId="2" borderId="7" xfId="10" applyFont="1" applyFill="1" applyBorder="1" applyAlignment="1">
      <alignment horizontal="center" vertical="top" wrapText="1"/>
    </xf>
    <xf numFmtId="168" fontId="3" fillId="2" borderId="7" xfId="4" applyNumberFormat="1" applyFont="1" applyFill="1" applyBorder="1" applyAlignment="1">
      <alignment horizontal="center" vertical="top" wrapText="1"/>
    </xf>
    <xf numFmtId="39" fontId="7" fillId="2" borderId="7" xfId="1" applyNumberFormat="1" applyFont="1" applyFill="1" applyBorder="1" applyAlignment="1">
      <alignment horizontal="center" vertical="top" wrapText="1"/>
    </xf>
    <xf numFmtId="166" fontId="7" fillId="2" borderId="7" xfId="1" applyNumberFormat="1" applyFont="1" applyFill="1" applyBorder="1" applyAlignment="1">
      <alignment horizontal="center" vertical="top" wrapText="1"/>
    </xf>
    <xf numFmtId="0" fontId="3" fillId="2" borderId="28" xfId="2" applyFont="1" applyFill="1" applyBorder="1" applyAlignment="1">
      <alignment horizontal="center" vertical="top" wrapText="1"/>
    </xf>
    <xf numFmtId="49" fontId="3" fillId="2" borderId="28" xfId="7" applyNumberFormat="1" applyFont="1" applyFill="1" applyBorder="1" applyAlignment="1">
      <alignment horizontal="center" vertical="top" wrapText="1"/>
    </xf>
    <xf numFmtId="49" fontId="3" fillId="2" borderId="0" xfId="0" applyNumberFormat="1" applyFont="1" applyFill="1" applyBorder="1" applyAlignment="1">
      <alignment horizontal="center" vertical="top" wrapText="1"/>
    </xf>
    <xf numFmtId="0" fontId="7" fillId="2" borderId="0" xfId="0" applyFont="1" applyFill="1" applyBorder="1" applyAlignment="1">
      <alignment horizontal="center" vertical="top" wrapText="1"/>
    </xf>
    <xf numFmtId="0" fontId="15" fillId="2" borderId="7" xfId="0" applyFont="1" applyFill="1" applyBorder="1" applyAlignment="1"/>
    <xf numFmtId="0" fontId="15" fillId="2" borderId="7" xfId="0" applyFont="1" applyFill="1" applyBorder="1" applyAlignment="1">
      <alignment horizontal="center"/>
    </xf>
    <xf numFmtId="0" fontId="16" fillId="2" borderId="7" xfId="3" applyFont="1" applyFill="1" applyBorder="1" applyAlignment="1">
      <alignment horizontal="center" vertical="top" wrapText="1"/>
    </xf>
    <xf numFmtId="0" fontId="15" fillId="2" borderId="7" xfId="0" applyFont="1" applyFill="1" applyBorder="1" applyAlignment="1">
      <alignment horizontal="left" vertical="center"/>
    </xf>
    <xf numFmtId="0" fontId="15" fillId="2" borderId="7" xfId="0" applyFont="1" applyFill="1" applyBorder="1" applyAlignment="1">
      <alignment horizontal="center" vertical="center"/>
    </xf>
    <xf numFmtId="0" fontId="15" fillId="2" borderId="7" xfId="0" applyFont="1" applyFill="1" applyBorder="1" applyAlignment="1">
      <alignment vertical="center"/>
    </xf>
    <xf numFmtId="49" fontId="7" fillId="2" borderId="7" xfId="0" applyNumberFormat="1" applyFont="1" applyFill="1" applyBorder="1" applyAlignment="1">
      <alignment horizontal="left" vertical="center" wrapText="1"/>
    </xf>
    <xf numFmtId="4" fontId="7" fillId="2" borderId="7" xfId="1" applyNumberFormat="1" applyFont="1" applyFill="1" applyBorder="1" applyAlignment="1"/>
    <xf numFmtId="0" fontId="15" fillId="2" borderId="28" xfId="0" applyFont="1" applyFill="1" applyBorder="1" applyAlignment="1"/>
    <xf numFmtId="0" fontId="15" fillId="2" borderId="0" xfId="0" applyFont="1" applyFill="1" applyAlignment="1"/>
    <xf numFmtId="3" fontId="7" fillId="2" borderId="7" xfId="1" applyNumberFormat="1" applyFont="1" applyFill="1" applyBorder="1" applyAlignment="1">
      <alignment horizontal="center" vertical="top" wrapText="1"/>
    </xf>
    <xf numFmtId="0" fontId="3" fillId="2" borderId="7" xfId="2" applyFont="1" applyFill="1" applyBorder="1" applyAlignment="1">
      <alignment horizontal="center" vertical="top" wrapText="1"/>
    </xf>
    <xf numFmtId="0" fontId="7" fillId="2" borderId="7" xfId="0" applyFont="1" applyFill="1" applyBorder="1" applyAlignment="1"/>
    <xf numFmtId="0" fontId="7" fillId="2" borderId="7" xfId="0" applyFont="1" applyFill="1" applyBorder="1" applyAlignment="1">
      <alignment horizontal="center"/>
    </xf>
    <xf numFmtId="0" fontId="3" fillId="2" borderId="7" xfId="3" applyFont="1" applyFill="1" applyBorder="1" applyAlignment="1">
      <alignment horizontal="center" vertical="top" wrapText="1"/>
    </xf>
    <xf numFmtId="0" fontId="7" fillId="2" borderId="7" xfId="0" applyFont="1" applyFill="1" applyBorder="1" applyAlignment="1">
      <alignment horizontal="left"/>
    </xf>
    <xf numFmtId="0" fontId="7" fillId="2" borderId="7" xfId="0" applyFont="1" applyFill="1" applyBorder="1" applyAlignment="1">
      <alignment horizontal="left" vertical="center"/>
    </xf>
    <xf numFmtId="0" fontId="7" fillId="2" borderId="7" xfId="0" applyFont="1" applyFill="1" applyBorder="1" applyAlignment="1">
      <alignment horizontal="center" vertical="center"/>
    </xf>
    <xf numFmtId="0" fontId="7" fillId="2" borderId="7" xfId="0" applyFont="1" applyFill="1" applyBorder="1" applyAlignment="1">
      <alignment vertical="center"/>
    </xf>
    <xf numFmtId="49" fontId="3" fillId="2" borderId="7" xfId="0" applyNumberFormat="1" applyFont="1" applyFill="1" applyBorder="1" applyAlignment="1">
      <alignment horizontal="center" vertical="center" wrapText="1"/>
    </xf>
    <xf numFmtId="4" fontId="7" fillId="2" borderId="7" xfId="0" applyNumberFormat="1" applyFont="1" applyFill="1" applyBorder="1" applyAlignment="1"/>
    <xf numFmtId="0" fontId="7" fillId="2" borderId="28" xfId="0" applyFont="1" applyFill="1" applyBorder="1" applyAlignment="1"/>
    <xf numFmtId="0" fontId="7" fillId="2" borderId="0" xfId="0" applyFont="1" applyFill="1" applyAlignment="1"/>
    <xf numFmtId="0" fontId="3" fillId="2" borderId="7" xfId="2" applyFont="1" applyFill="1" applyBorder="1" applyAlignment="1">
      <alignment horizontal="left" vertical="top" wrapText="1"/>
    </xf>
    <xf numFmtId="0" fontId="3" fillId="2" borderId="7" xfId="11" applyFont="1" applyFill="1" applyBorder="1" applyAlignment="1">
      <alignment horizontal="left" vertical="top" wrapText="1"/>
    </xf>
    <xf numFmtId="0" fontId="3" fillId="2" borderId="0" xfId="0" applyFont="1" applyFill="1" applyBorder="1" applyAlignment="1">
      <alignment horizontal="center" vertical="top" wrapText="1"/>
    </xf>
    <xf numFmtId="49" fontId="4" fillId="2" borderId="28" xfId="0" applyNumberFormat="1" applyFont="1" applyFill="1" applyBorder="1" applyAlignment="1">
      <alignment horizontal="center" vertical="top" wrapText="1"/>
    </xf>
    <xf numFmtId="3" fontId="3" fillId="2" borderId="7" xfId="0" applyNumberFormat="1" applyFont="1" applyFill="1" applyBorder="1" applyAlignment="1">
      <alignment horizontal="center" vertical="top" wrapText="1"/>
    </xf>
    <xf numFmtId="3" fontId="4" fillId="2" borderId="7" xfId="0" applyNumberFormat="1" applyFont="1" applyFill="1" applyBorder="1" applyAlignment="1">
      <alignment horizontal="center" vertical="top" wrapText="1"/>
    </xf>
    <xf numFmtId="3" fontId="3" fillId="2" borderId="7" xfId="7" applyNumberFormat="1" applyFont="1" applyFill="1" applyBorder="1" applyAlignment="1">
      <alignment horizontal="center" vertical="top" wrapText="1"/>
    </xf>
    <xf numFmtId="3" fontId="7" fillId="2" borderId="7" xfId="0" applyNumberFormat="1" applyFont="1" applyFill="1" applyBorder="1" applyAlignment="1">
      <alignment horizontal="center" vertical="top" wrapText="1"/>
    </xf>
    <xf numFmtId="0" fontId="3" fillId="2" borderId="7" xfId="12" applyFont="1" applyFill="1" applyBorder="1" applyAlignment="1">
      <alignment horizontal="left" vertical="top" wrapText="1"/>
    </xf>
    <xf numFmtId="0" fontId="3" fillId="2" borderId="7" xfId="0" applyFont="1" applyFill="1" applyBorder="1" applyAlignment="1">
      <alignment horizontal="left" vertical="top" wrapText="1"/>
    </xf>
    <xf numFmtId="0" fontId="3" fillId="2" borderId="7" xfId="11" applyNumberFormat="1" applyFont="1" applyFill="1" applyBorder="1" applyAlignment="1" applyProtection="1">
      <alignment horizontal="center" vertical="top" wrapText="1"/>
      <protection hidden="1"/>
    </xf>
    <xf numFmtId="166" fontId="3" fillId="2" borderId="7" xfId="0" applyNumberFormat="1" applyFont="1" applyFill="1" applyBorder="1" applyAlignment="1">
      <alignment horizontal="center" vertical="top" wrapText="1"/>
    </xf>
    <xf numFmtId="4" fontId="3" fillId="2" borderId="17" xfId="0" applyNumberFormat="1" applyFont="1" applyFill="1" applyBorder="1" applyAlignment="1">
      <alignment horizontal="center" vertical="top" wrapText="1"/>
    </xf>
    <xf numFmtId="0" fontId="7" fillId="2" borderId="7" xfId="11" applyNumberFormat="1" applyFont="1" applyFill="1" applyBorder="1" applyAlignment="1" applyProtection="1">
      <alignment horizontal="center" vertical="top" wrapText="1"/>
      <protection hidden="1"/>
    </xf>
    <xf numFmtId="0" fontId="7" fillId="2" borderId="18" xfId="4" applyNumberFormat="1" applyFont="1" applyFill="1" applyBorder="1" applyAlignment="1">
      <alignment horizontal="center" vertical="top" wrapText="1"/>
    </xf>
    <xf numFmtId="4" fontId="3" fillId="2" borderId="22" xfId="13" applyNumberFormat="1" applyFont="1" applyFill="1" applyBorder="1" applyAlignment="1">
      <alignment horizontal="center" vertical="top" wrapText="1"/>
    </xf>
    <xf numFmtId="168" fontId="3" fillId="2" borderId="22" xfId="13" applyNumberFormat="1" applyFont="1" applyFill="1" applyBorder="1" applyAlignment="1">
      <alignment horizontal="center" vertical="top" wrapText="1"/>
    </xf>
    <xf numFmtId="164" fontId="7" fillId="2" borderId="18" xfId="6" applyNumberFormat="1" applyFont="1" applyFill="1" applyBorder="1" applyAlignment="1">
      <alignment horizontal="center" vertical="top" wrapText="1"/>
    </xf>
    <xf numFmtId="49" fontId="7" fillId="2" borderId="23" xfId="4" applyNumberFormat="1" applyFont="1" applyFill="1" applyBorder="1" applyAlignment="1">
      <alignment horizontal="center" vertical="top" wrapText="1"/>
    </xf>
    <xf numFmtId="0" fontId="7" fillId="2" borderId="18" xfId="4" applyFont="1" applyFill="1" applyBorder="1" applyAlignment="1">
      <alignment horizontal="left" vertical="top" wrapText="1"/>
    </xf>
    <xf numFmtId="49" fontId="7" fillId="2" borderId="18" xfId="0" applyNumberFormat="1" applyFont="1" applyFill="1" applyBorder="1" applyAlignment="1">
      <alignment horizontal="center" vertical="top" wrapText="1"/>
    </xf>
    <xf numFmtId="0" fontId="7" fillId="2" borderId="18" xfId="0" applyFont="1" applyFill="1" applyBorder="1" applyAlignment="1">
      <alignment horizontal="center" vertical="top" wrapText="1"/>
    </xf>
    <xf numFmtId="49" fontId="7" fillId="2" borderId="18" xfId="4" applyNumberFormat="1" applyFont="1" applyFill="1" applyBorder="1" applyAlignment="1">
      <alignment horizontal="center" vertical="top" wrapText="1"/>
    </xf>
    <xf numFmtId="0" fontId="7" fillId="2" borderId="18" xfId="4" applyFont="1" applyFill="1" applyBorder="1" applyAlignment="1">
      <alignment horizontal="center" vertical="top" wrapText="1"/>
    </xf>
    <xf numFmtId="3" fontId="7" fillId="2" borderId="18" xfId="5" applyNumberFormat="1" applyFont="1" applyFill="1" applyBorder="1" applyAlignment="1">
      <alignment horizontal="center" vertical="top" wrapText="1"/>
    </xf>
    <xf numFmtId="171" fontId="7" fillId="2" borderId="18" xfId="1" applyNumberFormat="1" applyFont="1" applyFill="1" applyBorder="1" applyAlignment="1">
      <alignment horizontal="center" vertical="top" wrapText="1"/>
    </xf>
    <xf numFmtId="4" fontId="7" fillId="2" borderId="18" xfId="1" applyNumberFormat="1" applyFont="1" applyFill="1" applyBorder="1" applyAlignment="1">
      <alignment horizontal="center" vertical="top" wrapText="1"/>
    </xf>
    <xf numFmtId="4" fontId="7" fillId="2" borderId="18" xfId="5" applyNumberFormat="1" applyFont="1" applyFill="1" applyBorder="1" applyAlignment="1">
      <alignment horizontal="center" vertical="top" wrapText="1"/>
    </xf>
    <xf numFmtId="4" fontId="7" fillId="2" borderId="18" xfId="0" applyNumberFormat="1" applyFont="1" applyFill="1" applyBorder="1" applyAlignment="1">
      <alignment horizontal="center" vertical="top" wrapText="1"/>
    </xf>
    <xf numFmtId="164" fontId="3" fillId="2" borderId="18" xfId="6" applyNumberFormat="1" applyFont="1" applyFill="1" applyBorder="1" applyAlignment="1">
      <alignment horizontal="center" vertical="top" wrapText="1"/>
    </xf>
    <xf numFmtId="49" fontId="3" fillId="2" borderId="7" xfId="0" applyNumberFormat="1"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7" xfId="0" applyNumberFormat="1" applyFont="1" applyFill="1" applyBorder="1" applyAlignment="1">
      <alignment horizontal="left" vertical="center" wrapText="1"/>
    </xf>
    <xf numFmtId="49" fontId="7" fillId="2" borderId="7" xfId="0" applyNumberFormat="1" applyFont="1" applyFill="1" applyBorder="1" applyAlignment="1">
      <alignment vertical="center" wrapText="1"/>
    </xf>
    <xf numFmtId="49" fontId="7" fillId="2" borderId="7"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4" fontId="15" fillId="2" borderId="7" xfId="0" applyNumberFormat="1" applyFont="1" applyFill="1" applyBorder="1" applyAlignment="1">
      <alignment horizontal="right"/>
    </xf>
    <xf numFmtId="49" fontId="15" fillId="2" borderId="7" xfId="4" applyNumberFormat="1" applyFont="1" applyFill="1" applyBorder="1" applyAlignment="1">
      <alignment horizontal="left"/>
    </xf>
    <xf numFmtId="0" fontId="3" fillId="2" borderId="7" xfId="4" applyNumberFormat="1" applyFont="1" applyFill="1" applyBorder="1" applyAlignment="1">
      <alignment horizontal="left" vertical="center" wrapText="1"/>
    </xf>
    <xf numFmtId="0" fontId="3" fillId="2" borderId="7" xfId="0" applyFont="1" applyFill="1" applyBorder="1" applyAlignment="1">
      <alignment horizontal="center" vertical="center" wrapText="1"/>
    </xf>
    <xf numFmtId="49" fontId="3" fillId="2" borderId="7" xfId="0" applyNumberFormat="1" applyFont="1" applyFill="1" applyBorder="1" applyAlignment="1">
      <alignment horizontal="center" wrapText="1"/>
    </xf>
    <xf numFmtId="0" fontId="3" fillId="2" borderId="7" xfId="0" applyFont="1" applyFill="1" applyBorder="1" applyAlignment="1">
      <alignment horizontal="left" wrapText="1"/>
    </xf>
    <xf numFmtId="0" fontId="3" fillId="2" borderId="7" xfId="4" applyFont="1" applyFill="1" applyBorder="1" applyAlignment="1">
      <alignment horizontal="left" vertical="center" wrapText="1"/>
    </xf>
    <xf numFmtId="0" fontId="3" fillId="2" borderId="7" xfId="11" applyFont="1" applyFill="1" applyBorder="1" applyAlignment="1">
      <alignment horizontal="left" vertical="center"/>
    </xf>
    <xf numFmtId="0" fontId="3" fillId="2" borderId="7" xfId="0" applyFont="1" applyFill="1" applyBorder="1" applyAlignment="1">
      <alignment horizontal="left" vertical="center" wrapText="1"/>
    </xf>
    <xf numFmtId="49" fontId="3" fillId="2" borderId="7" xfId="4" applyNumberFormat="1" applyFont="1" applyFill="1" applyBorder="1" applyAlignment="1">
      <alignment horizontal="left" vertical="center" wrapText="1"/>
    </xf>
    <xf numFmtId="3" fontId="3" fillId="2" borderId="7" xfId="5" applyNumberFormat="1" applyFont="1" applyFill="1" applyBorder="1" applyAlignment="1">
      <alignment horizontal="left" vertical="center" wrapText="1"/>
    </xf>
    <xf numFmtId="171" fontId="3" fillId="2" borderId="7" xfId="1" applyNumberFormat="1" applyFont="1" applyFill="1" applyBorder="1" applyAlignment="1">
      <alignment horizontal="left" vertical="center" wrapText="1"/>
    </xf>
    <xf numFmtId="164" fontId="3" fillId="2" borderId="7" xfId="1" applyFont="1" applyFill="1" applyBorder="1" applyAlignment="1">
      <alignment horizontal="left" vertical="center" wrapText="1"/>
    </xf>
    <xf numFmtId="170" fontId="3" fillId="2" borderId="7" xfId="0" applyNumberFormat="1" applyFont="1" applyFill="1" applyBorder="1" applyAlignment="1">
      <alignment horizontal="left" vertical="center" wrapText="1"/>
    </xf>
    <xf numFmtId="4" fontId="3" fillId="2" borderId="7" xfId="0" applyNumberFormat="1" applyFont="1" applyFill="1" applyBorder="1" applyAlignment="1">
      <alignment horizontal="left" vertical="center" wrapText="1"/>
    </xf>
    <xf numFmtId="4" fontId="3" fillId="2" borderId="7" xfId="0" applyNumberFormat="1" applyFont="1" applyFill="1" applyBorder="1" applyAlignment="1">
      <alignment horizontal="right" vertical="center" wrapText="1"/>
    </xf>
    <xf numFmtId="164" fontId="3" fillId="2" borderId="7" xfId="6" applyNumberFormat="1" applyFont="1" applyFill="1" applyBorder="1" applyAlignment="1">
      <alignment horizontal="left" vertical="top"/>
    </xf>
    <xf numFmtId="49" fontId="3" fillId="2" borderId="7" xfId="0" applyNumberFormat="1" applyFont="1" applyFill="1" applyBorder="1" applyAlignment="1">
      <alignment horizontal="left"/>
    </xf>
    <xf numFmtId="49" fontId="3" fillId="2" borderId="28" xfId="0" applyNumberFormat="1" applyFont="1" applyFill="1" applyBorder="1" applyAlignment="1">
      <alignment horizontal="left"/>
    </xf>
    <xf numFmtId="0" fontId="3" fillId="2" borderId="28" xfId="0" applyFont="1" applyFill="1" applyBorder="1"/>
    <xf numFmtId="0" fontId="3" fillId="2" borderId="0" xfId="0" applyFont="1" applyFill="1"/>
    <xf numFmtId="0" fontId="3" fillId="2" borderId="17" xfId="4" applyNumberFormat="1" applyFont="1" applyFill="1" applyBorder="1" applyAlignment="1">
      <alignment horizontal="left" vertical="center" wrapText="1"/>
    </xf>
    <xf numFmtId="49" fontId="3" fillId="2" borderId="17" xfId="0" applyNumberFormat="1" applyFont="1" applyFill="1" applyBorder="1" applyAlignment="1">
      <alignment horizontal="center" wrapText="1"/>
    </xf>
    <xf numFmtId="0" fontId="3" fillId="2" borderId="27" xfId="3" applyFont="1" applyFill="1" applyBorder="1" applyAlignment="1">
      <alignment horizontal="center" vertical="top" wrapText="1"/>
    </xf>
    <xf numFmtId="0" fontId="3" fillId="2" borderId="17" xfId="0" applyFont="1" applyFill="1" applyBorder="1" applyAlignment="1">
      <alignment horizontal="left" wrapText="1"/>
    </xf>
    <xf numFmtId="0" fontId="3" fillId="2" borderId="17" xfId="4" applyFont="1" applyFill="1" applyBorder="1" applyAlignment="1">
      <alignment horizontal="left" vertical="center" wrapText="1"/>
    </xf>
    <xf numFmtId="0" fontId="3" fillId="2" borderId="17" xfId="11" applyFont="1" applyFill="1" applyBorder="1" applyAlignment="1">
      <alignment horizontal="left" vertical="center"/>
    </xf>
    <xf numFmtId="49" fontId="3" fillId="2" borderId="17" xfId="0"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49" fontId="3" fillId="2" borderId="17" xfId="4" applyNumberFormat="1" applyFont="1" applyFill="1" applyBorder="1" applyAlignment="1">
      <alignment horizontal="left" vertical="center" wrapText="1"/>
    </xf>
    <xf numFmtId="0" fontId="3" fillId="2" borderId="17" xfId="0" applyFont="1" applyFill="1" applyBorder="1" applyAlignment="1">
      <alignment horizontal="center" vertical="center" wrapText="1"/>
    </xf>
    <xf numFmtId="3" fontId="3" fillId="2" borderId="17" xfId="5" applyNumberFormat="1" applyFont="1" applyFill="1" applyBorder="1" applyAlignment="1">
      <alignment horizontal="left" vertical="center" wrapText="1"/>
    </xf>
    <xf numFmtId="164" fontId="3" fillId="2" borderId="17" xfId="1" applyFont="1" applyFill="1" applyBorder="1" applyAlignment="1">
      <alignment horizontal="left" vertical="center" wrapText="1"/>
    </xf>
    <xf numFmtId="170" fontId="3" fillId="2" borderId="17" xfId="0" applyNumberFormat="1" applyFont="1" applyFill="1" applyBorder="1" applyAlignment="1">
      <alignment horizontal="left" vertical="center" wrapText="1"/>
    </xf>
    <xf numFmtId="4" fontId="3" fillId="2" borderId="17" xfId="0" applyNumberFormat="1" applyFont="1" applyFill="1" applyBorder="1" applyAlignment="1">
      <alignment horizontal="left" vertical="center" wrapText="1"/>
    </xf>
    <xf numFmtId="4" fontId="3" fillId="2" borderId="17" xfId="0" applyNumberFormat="1" applyFont="1" applyFill="1" applyBorder="1" applyAlignment="1">
      <alignment horizontal="right" vertical="center" wrapText="1"/>
    </xf>
    <xf numFmtId="164" fontId="3" fillId="2" borderId="17" xfId="6" applyNumberFormat="1" applyFont="1" applyFill="1" applyBorder="1" applyAlignment="1">
      <alignment horizontal="left" vertical="top"/>
    </xf>
    <xf numFmtId="49" fontId="3" fillId="2" borderId="17" xfId="0" applyNumberFormat="1" applyFont="1" applyFill="1" applyBorder="1" applyAlignment="1">
      <alignment horizontal="left"/>
    </xf>
    <xf numFmtId="0" fontId="3" fillId="2" borderId="28" xfId="4" applyFont="1" applyFill="1" applyBorder="1" applyAlignment="1">
      <alignment horizontal="left" vertical="center" wrapText="1"/>
    </xf>
    <xf numFmtId="0" fontId="3" fillId="2" borderId="28" xfId="11" applyFont="1" applyFill="1" applyBorder="1" applyAlignment="1">
      <alignment horizontal="left" vertical="center"/>
    </xf>
    <xf numFmtId="49" fontId="3" fillId="2" borderId="28" xfId="0" applyNumberFormat="1" applyFont="1" applyFill="1" applyBorder="1" applyAlignment="1">
      <alignment horizontal="left" vertical="center" wrapText="1"/>
    </xf>
    <xf numFmtId="0" fontId="3" fillId="2" borderId="28" xfId="0" applyFont="1" applyFill="1" applyBorder="1" applyAlignment="1">
      <alignment horizontal="left" vertical="center" wrapText="1"/>
    </xf>
    <xf numFmtId="0" fontId="15" fillId="2" borderId="28" xfId="0" applyFont="1" applyFill="1" applyBorder="1" applyAlignment="1">
      <alignment horizontal="center" vertical="center"/>
    </xf>
    <xf numFmtId="49" fontId="3" fillId="2" borderId="28" xfId="4" applyNumberFormat="1" applyFont="1" applyFill="1" applyBorder="1" applyAlignment="1">
      <alignment horizontal="left" vertical="center" wrapText="1"/>
    </xf>
    <xf numFmtId="0" fontId="15" fillId="2" borderId="28" xfId="0" applyFont="1" applyFill="1" applyBorder="1" applyAlignment="1">
      <alignment horizontal="center"/>
    </xf>
    <xf numFmtId="0" fontId="3" fillId="2" borderId="28" xfId="0" applyFont="1" applyFill="1" applyBorder="1" applyAlignment="1">
      <alignment horizontal="center" vertical="center" wrapText="1"/>
    </xf>
    <xf numFmtId="0" fontId="3" fillId="2" borderId="28" xfId="0" applyFont="1" applyFill="1" applyBorder="1" applyAlignment="1">
      <alignment horizontal="left" wrapText="1"/>
    </xf>
    <xf numFmtId="3" fontId="3" fillId="2" borderId="28" xfId="5" applyNumberFormat="1" applyFont="1" applyFill="1" applyBorder="1" applyAlignment="1">
      <alignment horizontal="left" vertical="center" wrapText="1"/>
    </xf>
    <xf numFmtId="171" fontId="3" fillId="2" borderId="28" xfId="1" applyNumberFormat="1" applyFont="1" applyFill="1" applyBorder="1" applyAlignment="1">
      <alignment horizontal="left" vertical="center" wrapText="1"/>
    </xf>
    <xf numFmtId="164" fontId="3" fillId="2" borderId="28" xfId="1" applyFont="1" applyFill="1" applyBorder="1" applyAlignment="1">
      <alignment horizontal="left" vertical="center" wrapText="1"/>
    </xf>
    <xf numFmtId="164" fontId="3" fillId="2" borderId="28" xfId="6" applyNumberFormat="1" applyFont="1" applyFill="1" applyBorder="1" applyAlignment="1">
      <alignment horizontal="left" vertical="top"/>
    </xf>
    <xf numFmtId="49" fontId="15" fillId="2" borderId="28" xfId="4" applyNumberFormat="1" applyFont="1" applyFill="1" applyBorder="1" applyAlignment="1">
      <alignment horizontal="left"/>
    </xf>
    <xf numFmtId="0" fontId="3" fillId="2" borderId="28" xfId="4" applyNumberFormat="1" applyFont="1" applyFill="1" applyBorder="1" applyAlignment="1">
      <alignment horizontal="left" vertical="center" wrapText="1"/>
    </xf>
    <xf numFmtId="0" fontId="18" fillId="2" borderId="21" xfId="0" applyFont="1" applyFill="1" applyBorder="1" applyAlignment="1">
      <alignment horizontal="center" vertical="top" wrapText="1"/>
    </xf>
    <xf numFmtId="0" fontId="18" fillId="2" borderId="21" xfId="0" applyFont="1" applyFill="1" applyBorder="1" applyAlignment="1">
      <alignment horizontal="left" vertical="top" wrapText="1"/>
    </xf>
    <xf numFmtId="0" fontId="3" fillId="2" borderId="7" xfId="0" applyNumberFormat="1" applyFont="1" applyFill="1" applyBorder="1" applyAlignment="1">
      <alignment horizontal="center" vertical="center" wrapText="1"/>
    </xf>
    <xf numFmtId="166" fontId="3" fillId="2" borderId="7" xfId="0" applyNumberFormat="1" applyFont="1" applyFill="1" applyBorder="1" applyAlignment="1">
      <alignment horizontal="center" vertical="center" wrapText="1"/>
    </xf>
    <xf numFmtId="49" fontId="3" fillId="2" borderId="28" xfId="0" applyNumberFormat="1" applyFont="1" applyFill="1" applyBorder="1" applyAlignment="1">
      <alignment horizontal="center" vertical="center" wrapText="1"/>
    </xf>
    <xf numFmtId="0" fontId="0" fillId="2" borderId="28" xfId="0" applyFill="1" applyBorder="1" applyAlignment="1">
      <alignment horizontal="center" vertical="center" wrapText="1"/>
    </xf>
    <xf numFmtId="0" fontId="0" fillId="2" borderId="0" xfId="0" applyFill="1" applyAlignment="1">
      <alignment horizontal="center" vertical="center" wrapText="1"/>
    </xf>
    <xf numFmtId="0" fontId="7" fillId="2" borderId="7" xfId="4" applyNumberFormat="1" applyFont="1" applyFill="1" applyBorder="1" applyAlignment="1">
      <alignment horizontal="left" vertical="center" wrapText="1"/>
    </xf>
    <xf numFmtId="0" fontId="7" fillId="2" borderId="7" xfId="0" applyNumberFormat="1" applyFont="1" applyFill="1" applyBorder="1" applyAlignment="1">
      <alignment horizontal="center" vertical="center" wrapText="1"/>
    </xf>
    <xf numFmtId="0" fontId="3" fillId="0" borderId="0" xfId="0" applyNumberFormat="1" applyFont="1" applyFill="1" applyAlignment="1">
      <alignment horizontal="center" vertical="top" wrapText="1"/>
    </xf>
    <xf numFmtId="0" fontId="4" fillId="2" borderId="17" xfId="0" applyNumberFormat="1" applyFont="1" applyFill="1" applyBorder="1" applyAlignment="1">
      <alignment horizontal="center" vertical="top" wrapText="1"/>
    </xf>
    <xf numFmtId="0" fontId="4" fillId="3" borderId="7" xfId="0" applyNumberFormat="1" applyFont="1" applyFill="1" applyBorder="1" applyAlignment="1">
      <alignment horizontal="center" vertical="top" wrapText="1"/>
    </xf>
    <xf numFmtId="0" fontId="3" fillId="3" borderId="7" xfId="0" applyNumberFormat="1" applyFont="1" applyFill="1" applyBorder="1" applyAlignment="1">
      <alignment horizontal="center" vertical="top" wrapText="1"/>
    </xf>
    <xf numFmtId="0" fontId="7" fillId="2" borderId="18" xfId="0" applyNumberFormat="1" applyFont="1" applyFill="1" applyBorder="1" applyAlignment="1">
      <alignment horizontal="center" vertical="top" wrapText="1"/>
    </xf>
    <xf numFmtId="0" fontId="7" fillId="2" borderId="7" xfId="0" applyNumberFormat="1" applyFont="1" applyFill="1" applyBorder="1" applyAlignment="1">
      <alignment horizontal="center" vertical="center"/>
    </xf>
    <xf numFmtId="0" fontId="7" fillId="0" borderId="0" xfId="0" applyNumberFormat="1" applyFont="1" applyAlignment="1">
      <alignment horizontal="center" vertical="top" wrapText="1"/>
    </xf>
    <xf numFmtId="0" fontId="15" fillId="2" borderId="7" xfId="0" applyNumberFormat="1" applyFont="1" applyFill="1" applyBorder="1" applyAlignment="1">
      <alignment horizontal="center"/>
    </xf>
    <xf numFmtId="0" fontId="15" fillId="2" borderId="7" xfId="0" applyNumberFormat="1" applyFont="1" applyFill="1" applyBorder="1" applyAlignment="1">
      <alignment horizontal="center" vertical="center"/>
    </xf>
    <xf numFmtId="0" fontId="4" fillId="2" borderId="2" xfId="0" applyNumberFormat="1" applyFont="1" applyFill="1" applyBorder="1" applyAlignment="1">
      <alignment horizontal="center" vertical="center"/>
    </xf>
    <xf numFmtId="0" fontId="3" fillId="2" borderId="17" xfId="0" applyNumberFormat="1" applyFont="1" applyFill="1" applyBorder="1" applyAlignment="1">
      <alignment horizontal="center" vertical="center" wrapText="1"/>
    </xf>
    <xf numFmtId="164" fontId="3" fillId="2" borderId="37" xfId="0" applyNumberFormat="1" applyFont="1" applyFill="1" applyBorder="1" applyAlignment="1">
      <alignment horizontal="center" vertical="center" wrapText="1"/>
    </xf>
    <xf numFmtId="164" fontId="3" fillId="2" borderId="36" xfId="0" applyNumberFormat="1" applyFont="1" applyFill="1" applyBorder="1" applyAlignment="1">
      <alignment horizontal="center" vertical="center" wrapText="1"/>
    </xf>
    <xf numFmtId="164" fontId="3" fillId="2" borderId="35" xfId="0" applyNumberFormat="1" applyFont="1" applyFill="1" applyBorder="1" applyAlignment="1">
      <alignment horizontal="center" vertical="center" wrapText="1"/>
    </xf>
    <xf numFmtId="0" fontId="18" fillId="2" borderId="35" xfId="0" applyFont="1" applyFill="1" applyBorder="1" applyAlignment="1">
      <alignment horizontal="left" vertical="top" wrapText="1"/>
    </xf>
    <xf numFmtId="0" fontId="3" fillId="2" borderId="35" xfId="0" applyNumberFormat="1" applyFont="1" applyFill="1" applyBorder="1" applyAlignment="1">
      <alignment horizontal="center" vertical="center" wrapText="1"/>
    </xf>
    <xf numFmtId="172" fontId="3" fillId="2" borderId="35" xfId="0" applyNumberFormat="1" applyFont="1" applyFill="1" applyBorder="1" applyAlignment="1">
      <alignment horizontal="center" vertical="center" wrapText="1"/>
    </xf>
    <xf numFmtId="164" fontId="0" fillId="2" borderId="35" xfId="0" applyNumberFormat="1" applyFont="1" applyFill="1" applyBorder="1" applyAlignment="1">
      <alignment horizontal="center" vertical="center" wrapText="1"/>
    </xf>
    <xf numFmtId="0" fontId="3" fillId="0" borderId="0" xfId="3" applyNumberFormat="1" applyFont="1" applyFill="1" applyAlignment="1">
      <alignment horizontal="center" vertical="top"/>
    </xf>
    <xf numFmtId="0" fontId="3" fillId="2" borderId="31" xfId="0" applyNumberFormat="1" applyFont="1" applyFill="1" applyBorder="1" applyAlignment="1">
      <alignment horizontal="center" vertical="top" wrapText="1"/>
    </xf>
    <xf numFmtId="0" fontId="3" fillId="2" borderId="7" xfId="10" applyNumberFormat="1" applyFont="1" applyFill="1" applyBorder="1" applyAlignment="1">
      <alignment horizontal="center" vertical="top" wrapText="1"/>
    </xf>
    <xf numFmtId="0" fontId="17" fillId="2" borderId="7" xfId="0" applyNumberFormat="1" applyFont="1" applyFill="1" applyBorder="1" applyAlignment="1">
      <alignment horizontal="center" vertical="center" wrapText="1"/>
    </xf>
    <xf numFmtId="0" fontId="7" fillId="2" borderId="18" xfId="2" applyNumberFormat="1" applyFont="1" applyFill="1" applyBorder="1" applyAlignment="1">
      <alignment horizontal="center" vertical="top" wrapText="1"/>
    </xf>
    <xf numFmtId="0" fontId="3" fillId="2" borderId="7" xfId="2" applyNumberFormat="1" applyFont="1" applyFill="1" applyBorder="1" applyAlignment="1">
      <alignment horizontal="center" vertical="center" wrapText="1"/>
    </xf>
    <xf numFmtId="0" fontId="3" fillId="2" borderId="17" xfId="2" applyNumberFormat="1" applyFont="1" applyFill="1" applyBorder="1" applyAlignment="1">
      <alignment horizontal="center" vertical="center" wrapText="1"/>
    </xf>
    <xf numFmtId="0" fontId="3" fillId="2" borderId="28" xfId="2" applyNumberFormat="1" applyFont="1" applyFill="1" applyBorder="1" applyAlignment="1">
      <alignment horizontal="center" vertical="center" wrapText="1"/>
    </xf>
    <xf numFmtId="164" fontId="3" fillId="2" borderId="35" xfId="0" applyNumberFormat="1" applyFont="1" applyFill="1" applyBorder="1" applyAlignment="1">
      <alignment horizontal="fill" vertical="center" wrapText="1"/>
    </xf>
    <xf numFmtId="164" fontId="3" fillId="2" borderId="36" xfId="0" applyNumberFormat="1" applyFont="1" applyFill="1" applyBorder="1" applyAlignment="1">
      <alignment horizontal="fill" vertical="top" wrapText="1"/>
    </xf>
    <xf numFmtId="49" fontId="4" fillId="2" borderId="7" xfId="0" applyNumberFormat="1" applyFont="1" applyFill="1" applyBorder="1" applyAlignment="1">
      <alignment horizontal="center" vertical="top" wrapText="1"/>
    </xf>
    <xf numFmtId="49" fontId="4" fillId="2" borderId="12" xfId="0" applyNumberFormat="1" applyFont="1" applyFill="1" applyBorder="1" applyAlignment="1">
      <alignment horizontal="center" vertical="top" wrapText="1"/>
    </xf>
    <xf numFmtId="4" fontId="4" fillId="2" borderId="7" xfId="0" applyNumberFormat="1" applyFont="1" applyFill="1" applyBorder="1" applyAlignment="1">
      <alignment horizontal="center" vertical="top" wrapText="1"/>
    </xf>
    <xf numFmtId="164" fontId="3" fillId="2" borderId="31" xfId="0" applyNumberFormat="1" applyFont="1" applyFill="1" applyBorder="1" applyAlignment="1">
      <alignment horizontal="center" vertical="center" wrapText="1"/>
    </xf>
    <xf numFmtId="0" fontId="18" fillId="2" borderId="32" xfId="0" applyFont="1" applyFill="1" applyBorder="1" applyAlignment="1">
      <alignment horizontal="left" vertical="top" wrapText="1"/>
    </xf>
    <xf numFmtId="0" fontId="3" fillId="2" borderId="31" xfId="0" applyNumberFormat="1" applyFont="1" applyFill="1" applyBorder="1" applyAlignment="1">
      <alignment horizontal="center" vertical="center" wrapText="1"/>
    </xf>
    <xf numFmtId="172" fontId="3" fillId="2" borderId="31" xfId="0" applyNumberFormat="1" applyFont="1" applyFill="1" applyBorder="1" applyAlignment="1">
      <alignment horizontal="center" vertical="center" wrapText="1"/>
    </xf>
    <xf numFmtId="170" fontId="3" fillId="2" borderId="28" xfId="0" applyNumberFormat="1" applyFont="1" applyFill="1" applyBorder="1" applyAlignment="1">
      <alignment horizontal="center" vertical="top" wrapText="1"/>
    </xf>
    <xf numFmtId="4" fontId="3" fillId="2" borderId="28" xfId="0" applyNumberFormat="1" applyFont="1" applyFill="1" applyBorder="1" applyAlignment="1">
      <alignment horizontal="center" vertical="top" wrapText="1"/>
    </xf>
    <xf numFmtId="49" fontId="7" fillId="2" borderId="30" xfId="0" applyNumberFormat="1" applyFont="1" applyFill="1" applyBorder="1" applyAlignment="1">
      <alignment horizontal="center" vertical="top" wrapText="1"/>
    </xf>
    <xf numFmtId="0" fontId="15" fillId="2" borderId="28" xfId="0" applyFont="1" applyFill="1" applyBorder="1"/>
    <xf numFmtId="166" fontId="3" fillId="2" borderId="28" xfId="0" applyNumberFormat="1" applyFont="1" applyFill="1" applyBorder="1" applyAlignment="1">
      <alignment horizontal="center" vertical="top" wrapText="1"/>
    </xf>
    <xf numFmtId="0" fontId="7" fillId="2" borderId="28" xfId="11" applyNumberFormat="1" applyFont="1" applyFill="1" applyBorder="1" applyAlignment="1" applyProtection="1">
      <alignment horizontal="center" vertical="top" wrapText="1"/>
      <protection hidden="1"/>
    </xf>
    <xf numFmtId="0" fontId="7" fillId="2" borderId="7" xfId="4" applyNumberFormat="1" applyFont="1" applyFill="1" applyBorder="1" applyAlignment="1">
      <alignment horizontal="center" vertical="top" wrapText="1"/>
    </xf>
    <xf numFmtId="0" fontId="7" fillId="2" borderId="17" xfId="4" applyNumberFormat="1" applyFont="1" applyFill="1" applyBorder="1" applyAlignment="1">
      <alignment horizontal="center" vertical="top" wrapText="1"/>
    </xf>
    <xf numFmtId="0" fontId="7" fillId="2" borderId="17" xfId="0" applyNumberFormat="1" applyFont="1" applyFill="1" applyBorder="1" applyAlignment="1">
      <alignment horizontal="center" vertical="top" wrapText="1"/>
    </xf>
    <xf numFmtId="0" fontId="7" fillId="5" borderId="0" xfId="0" applyFont="1" applyFill="1" applyAlignment="1">
      <alignment horizontal="center" vertical="top" wrapText="1"/>
    </xf>
    <xf numFmtId="164" fontId="0" fillId="5" borderId="0" xfId="0" applyNumberFormat="1" applyFont="1" applyFill="1" applyAlignment="1">
      <alignment horizontal="center" vertical="center" wrapText="1"/>
    </xf>
    <xf numFmtId="49" fontId="3" fillId="5" borderId="40" xfId="0" applyNumberFormat="1" applyFont="1" applyFill="1" applyBorder="1" applyAlignment="1">
      <alignment horizontal="center" vertical="top" wrapText="1"/>
    </xf>
    <xf numFmtId="49" fontId="3" fillId="5" borderId="39" xfId="0" applyNumberFormat="1" applyFont="1" applyFill="1" applyBorder="1" applyAlignment="1">
      <alignment horizontal="center" vertical="top" wrapText="1"/>
    </xf>
    <xf numFmtId="49" fontId="3" fillId="5" borderId="38" xfId="0" applyNumberFormat="1" applyFont="1" applyFill="1" applyBorder="1" applyAlignment="1">
      <alignment horizontal="center" vertical="top" wrapText="1"/>
    </xf>
    <xf numFmtId="0" fontId="3" fillId="5" borderId="38" xfId="0" applyNumberFormat="1" applyFont="1" applyFill="1" applyBorder="1" applyAlignment="1">
      <alignment horizontal="center" vertical="top" wrapText="1"/>
    </xf>
    <xf numFmtId="0" fontId="10" fillId="5" borderId="38" xfId="0" applyFont="1" applyFill="1" applyBorder="1" applyAlignment="1">
      <alignment horizontal="left" vertical="top" wrapText="1"/>
    </xf>
    <xf numFmtId="49" fontId="7" fillId="5" borderId="38" xfId="0" applyNumberFormat="1" applyFont="1" applyFill="1" applyBorder="1" applyAlignment="1">
      <alignment horizontal="center" vertical="top" wrapText="1"/>
    </xf>
    <xf numFmtId="0" fontId="7" fillId="5" borderId="38" xfId="0" applyFont="1" applyFill="1" applyBorder="1" applyAlignment="1">
      <alignment horizontal="center" vertical="top" wrapText="1"/>
    </xf>
    <xf numFmtId="0" fontId="7" fillId="5" borderId="38" xfId="0" applyNumberFormat="1" applyFont="1" applyFill="1" applyBorder="1" applyAlignment="1">
      <alignment horizontal="center" vertical="top" wrapText="1"/>
    </xf>
    <xf numFmtId="49" fontId="7" fillId="5" borderId="38" xfId="7" applyNumberFormat="1" applyFont="1" applyFill="1" applyBorder="1" applyAlignment="1">
      <alignment horizontal="center" vertical="top" wrapText="1"/>
    </xf>
    <xf numFmtId="49" fontId="7" fillId="5" borderId="38" xfId="2" applyNumberFormat="1" applyFont="1" applyFill="1" applyBorder="1" applyAlignment="1">
      <alignment horizontal="center" vertical="top" wrapText="1"/>
    </xf>
    <xf numFmtId="3" fontId="7" fillId="5" borderId="38" xfId="5" applyNumberFormat="1" applyFont="1" applyFill="1" applyBorder="1" applyAlignment="1">
      <alignment horizontal="center" vertical="top" wrapText="1"/>
    </xf>
    <xf numFmtId="164" fontId="7" fillId="5" borderId="38" xfId="1" applyFont="1" applyFill="1" applyBorder="1" applyAlignment="1">
      <alignment horizontal="center" vertical="top" wrapText="1"/>
    </xf>
    <xf numFmtId="4" fontId="7" fillId="5" borderId="38" xfId="1" applyNumberFormat="1" applyFont="1" applyFill="1" applyBorder="1" applyAlignment="1">
      <alignment horizontal="center" vertical="top" wrapText="1"/>
    </xf>
    <xf numFmtId="4" fontId="7" fillId="5" borderId="38" xfId="5" applyNumberFormat="1" applyFont="1" applyFill="1" applyBorder="1" applyAlignment="1">
      <alignment horizontal="center" vertical="top" wrapText="1"/>
    </xf>
    <xf numFmtId="4" fontId="7" fillId="5" borderId="38" xfId="0" applyNumberFormat="1" applyFont="1" applyFill="1" applyBorder="1" applyAlignment="1">
      <alignment horizontal="center" vertical="top" wrapText="1"/>
    </xf>
    <xf numFmtId="4" fontId="7" fillId="5" borderId="38" xfId="6" applyNumberFormat="1" applyFont="1" applyFill="1" applyBorder="1" applyAlignment="1">
      <alignment horizontal="center" vertical="top" wrapText="1"/>
    </xf>
    <xf numFmtId="164" fontId="7" fillId="5" borderId="38" xfId="6" applyFont="1" applyFill="1" applyBorder="1" applyAlignment="1">
      <alignment horizontal="center" vertical="top" wrapText="1"/>
    </xf>
    <xf numFmtId="49" fontId="3" fillId="5" borderId="38" xfId="8" applyFont="1" applyFill="1" applyBorder="1" applyAlignment="1">
      <alignment horizontal="center" vertical="top" wrapText="1"/>
    </xf>
    <xf numFmtId="0" fontId="10" fillId="5" borderId="40" xfId="0" applyFont="1" applyFill="1" applyBorder="1" applyAlignment="1">
      <alignment horizontal="left" vertical="top" wrapText="1"/>
    </xf>
    <xf numFmtId="0" fontId="7" fillId="5" borderId="0" xfId="0" applyFont="1" applyFill="1" applyBorder="1" applyAlignment="1">
      <alignment horizontal="center" vertical="top" wrapText="1"/>
    </xf>
    <xf numFmtId="4" fontId="7" fillId="5" borderId="40" xfId="0" applyNumberFormat="1" applyFont="1" applyFill="1" applyBorder="1" applyAlignment="1">
      <alignment horizontal="center" vertical="top" wrapText="1"/>
    </xf>
    <xf numFmtId="169" fontId="3" fillId="5" borderId="38" xfId="0" applyNumberFormat="1" applyFont="1" applyFill="1" applyBorder="1" applyAlignment="1">
      <alignment horizontal="center" vertical="top" wrapText="1"/>
    </xf>
    <xf numFmtId="164" fontId="3" fillId="5" borderId="38" xfId="0" applyNumberFormat="1" applyFont="1" applyFill="1" applyBorder="1" applyAlignment="1">
      <alignment horizontal="center" vertical="center" wrapText="1"/>
    </xf>
    <xf numFmtId="0" fontId="18" fillId="5" borderId="38" xfId="0" applyFont="1" applyFill="1" applyBorder="1" applyAlignment="1">
      <alignment horizontal="left" vertical="top" wrapText="1"/>
    </xf>
    <xf numFmtId="0" fontId="3" fillId="5" borderId="38" xfId="0" applyNumberFormat="1" applyFont="1" applyFill="1" applyBorder="1" applyAlignment="1">
      <alignment horizontal="center" vertical="center" wrapText="1"/>
    </xf>
    <xf numFmtId="172" fontId="3" fillId="5" borderId="38" xfId="0" applyNumberFormat="1" applyFont="1" applyFill="1" applyBorder="1" applyAlignment="1">
      <alignment horizontal="center" vertical="center" wrapText="1"/>
    </xf>
    <xf numFmtId="164" fontId="0" fillId="5" borderId="38" xfId="0" applyNumberFormat="1" applyFont="1" applyFill="1" applyBorder="1" applyAlignment="1">
      <alignment horizontal="center" vertical="center" wrapText="1"/>
    </xf>
    <xf numFmtId="164" fontId="3" fillId="5" borderId="40" xfId="0" applyNumberFormat="1" applyFont="1" applyFill="1" applyBorder="1" applyAlignment="1">
      <alignment horizontal="center" vertical="center" wrapText="1"/>
    </xf>
    <xf numFmtId="164" fontId="3" fillId="5" borderId="39" xfId="0" applyNumberFormat="1" applyFont="1" applyFill="1" applyBorder="1" applyAlignment="1">
      <alignment horizontal="center" vertical="center" wrapText="1"/>
    </xf>
    <xf numFmtId="164" fontId="3" fillId="5" borderId="39" xfId="0" applyNumberFormat="1" applyFont="1" applyFill="1" applyBorder="1" applyAlignment="1">
      <alignment horizontal="fill" vertical="top" wrapText="1"/>
    </xf>
    <xf numFmtId="164" fontId="3" fillId="5" borderId="38" xfId="0" applyNumberFormat="1" applyFont="1" applyFill="1" applyBorder="1" applyAlignment="1">
      <alignment horizontal="fill" vertical="center" wrapText="1"/>
    </xf>
    <xf numFmtId="49" fontId="3" fillId="6" borderId="38" xfId="0" applyNumberFormat="1" applyFont="1" applyFill="1" applyBorder="1" applyAlignment="1">
      <alignment horizontal="center" vertical="top" wrapText="1"/>
    </xf>
    <xf numFmtId="164" fontId="3" fillId="6" borderId="38" xfId="0" applyNumberFormat="1" applyFont="1" applyFill="1" applyBorder="1" applyAlignment="1">
      <alignment horizontal="center" vertical="center" wrapText="1"/>
    </xf>
    <xf numFmtId="4" fontId="7" fillId="5" borderId="17" xfId="0" applyNumberFormat="1" applyFont="1" applyFill="1" applyBorder="1" applyAlignment="1">
      <alignment horizontal="center" vertical="top" wrapText="1"/>
    </xf>
    <xf numFmtId="49" fontId="7" fillId="5" borderId="40" xfId="4" applyNumberFormat="1" applyFont="1" applyFill="1" applyBorder="1" applyAlignment="1">
      <alignment horizontal="center" vertical="top" wrapText="1"/>
    </xf>
    <xf numFmtId="0" fontId="7" fillId="5" borderId="38" xfId="0" applyFont="1" applyFill="1" applyBorder="1" applyAlignment="1">
      <alignment horizontal="left" vertical="top" wrapText="1"/>
    </xf>
    <xf numFmtId="0" fontId="12" fillId="5" borderId="38" xfId="0" applyNumberFormat="1" applyFont="1" applyFill="1" applyBorder="1" applyAlignment="1">
      <alignment horizontal="center" vertical="top" wrapText="1"/>
    </xf>
    <xf numFmtId="49" fontId="7" fillId="5" borderId="38" xfId="4" applyNumberFormat="1" applyFont="1" applyFill="1" applyBorder="1" applyAlignment="1">
      <alignment horizontal="center" vertical="top" wrapText="1"/>
    </xf>
    <xf numFmtId="0" fontId="7" fillId="5" borderId="38" xfId="4" applyFont="1" applyFill="1" applyBorder="1" applyAlignment="1">
      <alignment horizontal="center" vertical="top" wrapText="1"/>
    </xf>
    <xf numFmtId="2" fontId="7" fillId="5" borderId="38" xfId="0" applyNumberFormat="1" applyFont="1" applyFill="1" applyBorder="1" applyAlignment="1">
      <alignment horizontal="center" vertical="top" wrapText="1"/>
    </xf>
    <xf numFmtId="0" fontId="7" fillId="5" borderId="38" xfId="0" applyNumberFormat="1" applyFont="1" applyFill="1" applyBorder="1" applyAlignment="1">
      <alignment horizontal="left" vertical="top" wrapText="1"/>
    </xf>
    <xf numFmtId="49" fontId="7" fillId="5" borderId="38" xfId="0" applyNumberFormat="1" applyFont="1" applyFill="1" applyBorder="1" applyAlignment="1">
      <alignment horizontal="left" vertical="top" wrapText="1"/>
    </xf>
    <xf numFmtId="1" fontId="7" fillId="5" borderId="38" xfId="0" applyNumberFormat="1" applyFont="1" applyFill="1" applyBorder="1" applyAlignment="1">
      <alignment horizontal="center" vertical="top" wrapText="1"/>
    </xf>
    <xf numFmtId="170" fontId="7" fillId="5" borderId="38" xfId="0" applyNumberFormat="1" applyFont="1" applyFill="1" applyBorder="1" applyAlignment="1">
      <alignment horizontal="center" vertical="top" wrapText="1"/>
    </xf>
    <xf numFmtId="0" fontId="3" fillId="5" borderId="38" xfId="0" applyFont="1" applyFill="1" applyBorder="1" applyAlignment="1">
      <alignment horizontal="center" vertical="top" wrapText="1"/>
    </xf>
    <xf numFmtId="0" fontId="15" fillId="5" borderId="38" xfId="0" applyFont="1" applyFill="1" applyBorder="1" applyAlignment="1">
      <alignment horizontal="left"/>
    </xf>
    <xf numFmtId="0" fontId="3" fillId="6" borderId="0" xfId="3" applyFont="1" applyFill="1" applyBorder="1" applyAlignment="1">
      <alignment horizontal="center" vertical="top" wrapText="1"/>
    </xf>
    <xf numFmtId="0" fontId="7" fillId="6" borderId="38" xfId="0" applyFont="1" applyFill="1" applyBorder="1" applyAlignment="1">
      <alignment horizontal="center" vertical="top" wrapText="1"/>
    </xf>
    <xf numFmtId="0" fontId="7" fillId="3" borderId="38" xfId="0" applyFont="1" applyFill="1" applyBorder="1" applyAlignment="1">
      <alignment horizontal="center" vertical="top" wrapText="1"/>
    </xf>
    <xf numFmtId="0" fontId="5" fillId="3" borderId="38" xfId="0" applyFont="1" applyFill="1" applyBorder="1" applyAlignment="1">
      <alignment horizontal="left" vertical="top" wrapText="1"/>
    </xf>
    <xf numFmtId="0" fontId="7" fillId="3" borderId="38" xfId="0" applyFont="1" applyFill="1" applyBorder="1" applyAlignment="1">
      <alignment horizontal="left" vertical="top" wrapText="1"/>
    </xf>
    <xf numFmtId="0" fontId="7" fillId="3" borderId="38" xfId="0" applyNumberFormat="1" applyFont="1" applyFill="1" applyBorder="1" applyAlignment="1">
      <alignment horizontal="center" vertical="top" wrapText="1"/>
    </xf>
    <xf numFmtId="4" fontId="7" fillId="3" borderId="38" xfId="0" applyNumberFormat="1" applyFont="1" applyFill="1" applyBorder="1" applyAlignment="1">
      <alignment horizontal="center" vertical="top" wrapText="1"/>
    </xf>
    <xf numFmtId="4" fontId="5" fillId="3" borderId="38" xfId="0" applyNumberFormat="1" applyFont="1" applyFill="1" applyBorder="1" applyAlignment="1">
      <alignment horizontal="center" vertical="top" wrapText="1"/>
    </xf>
    <xf numFmtId="49" fontId="3" fillId="6" borderId="38" xfId="0" applyNumberFormat="1" applyFont="1" applyFill="1" applyBorder="1" applyAlignment="1">
      <alignment horizontal="center" vertical="center" wrapText="1"/>
    </xf>
    <xf numFmtId="0" fontId="14" fillId="0" borderId="0" xfId="0" applyFont="1" applyAlignment="1">
      <alignment horizontal="center" vertical="top" wrapText="1"/>
    </xf>
    <xf numFmtId="4" fontId="4" fillId="2" borderId="7" xfId="0" applyNumberFormat="1" applyFont="1" applyFill="1" applyBorder="1" applyAlignment="1">
      <alignment horizontal="center" vertical="top" wrapText="1"/>
    </xf>
    <xf numFmtId="4" fontId="4" fillId="2" borderId="12" xfId="0" applyNumberFormat="1" applyFont="1" applyFill="1" applyBorder="1" applyAlignment="1">
      <alignment horizontal="center" vertical="top" wrapText="1"/>
    </xf>
    <xf numFmtId="49" fontId="5" fillId="2" borderId="5" xfId="0" applyNumberFormat="1"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15" xfId="0" applyFont="1" applyFill="1" applyBorder="1" applyAlignment="1">
      <alignment horizontal="center" vertical="top" wrapText="1"/>
    </xf>
    <xf numFmtId="49" fontId="4" fillId="2" borderId="7" xfId="0" applyNumberFormat="1" applyFont="1" applyFill="1" applyBorder="1" applyAlignment="1">
      <alignment horizontal="center" vertical="top" wrapText="1"/>
    </xf>
    <xf numFmtId="166" fontId="4" fillId="2" borderId="7" xfId="0" applyNumberFormat="1" applyFont="1" applyFill="1" applyBorder="1" applyAlignment="1">
      <alignment horizontal="center" vertical="top" wrapText="1"/>
    </xf>
    <xf numFmtId="166" fontId="4" fillId="2" borderId="12" xfId="0" applyNumberFormat="1" applyFont="1" applyFill="1" applyBorder="1" applyAlignment="1">
      <alignment horizontal="center" vertical="top" wrapText="1"/>
    </xf>
    <xf numFmtId="4" fontId="4" fillId="2" borderId="2" xfId="0" applyNumberFormat="1" applyFont="1" applyFill="1" applyBorder="1" applyAlignment="1">
      <alignment horizontal="center" vertical="top" wrapText="1"/>
    </xf>
    <xf numFmtId="4" fontId="4" fillId="0" borderId="2" xfId="0" applyNumberFormat="1" applyFont="1" applyFill="1" applyBorder="1" applyAlignment="1">
      <alignment horizontal="center" vertical="top" wrapText="1"/>
    </xf>
    <xf numFmtId="49" fontId="4" fillId="2" borderId="2" xfId="0" applyNumberFormat="1" applyFont="1" applyFill="1" applyBorder="1" applyAlignment="1">
      <alignment horizontal="center" vertical="top" wrapText="1"/>
    </xf>
    <xf numFmtId="49" fontId="4" fillId="2" borderId="12" xfId="0" applyNumberFormat="1" applyFont="1" applyFill="1" applyBorder="1" applyAlignment="1">
      <alignment horizontal="center" vertical="top" wrapText="1"/>
    </xf>
    <xf numFmtId="49" fontId="4" fillId="2" borderId="3" xfId="0" applyNumberFormat="1" applyFont="1" applyFill="1" applyBorder="1" applyAlignment="1">
      <alignment horizontal="center" vertical="top" wrapText="1"/>
    </xf>
    <xf numFmtId="49" fontId="5" fillId="2" borderId="4" xfId="0" applyNumberFormat="1" applyFont="1" applyFill="1" applyBorder="1" applyAlignment="1">
      <alignment horizontal="center" vertical="top" wrapText="1"/>
    </xf>
    <xf numFmtId="0" fontId="5" fillId="2" borderId="9" xfId="0" applyFont="1" applyFill="1" applyBorder="1" applyAlignment="1">
      <alignment horizontal="center" vertical="top" wrapText="1"/>
    </xf>
    <xf numFmtId="0" fontId="5" fillId="2" borderId="14" xfId="0" applyFont="1" applyFill="1" applyBorder="1" applyAlignment="1">
      <alignment horizontal="center" vertical="top" wrapText="1"/>
    </xf>
    <xf numFmtId="49" fontId="4" fillId="2" borderId="8" xfId="0" applyNumberFormat="1" applyFont="1" applyFill="1" applyBorder="1" applyAlignment="1">
      <alignment horizontal="center" vertical="top" wrapText="1"/>
    </xf>
    <xf numFmtId="49" fontId="4" fillId="2" borderId="2" xfId="1" applyNumberFormat="1" applyFont="1" applyFill="1" applyBorder="1" applyAlignment="1">
      <alignment horizontal="center" vertical="top" wrapText="1"/>
    </xf>
    <xf numFmtId="0" fontId="4" fillId="2" borderId="2" xfId="0" applyNumberFormat="1" applyFont="1" applyFill="1" applyBorder="1" applyAlignment="1">
      <alignment horizontal="center" vertical="top" wrapText="1"/>
    </xf>
    <xf numFmtId="0" fontId="4" fillId="2" borderId="7" xfId="0" applyNumberFormat="1" applyFont="1" applyFill="1" applyBorder="1" applyAlignment="1">
      <alignment horizontal="center" vertical="top" wrapText="1"/>
    </xf>
    <xf numFmtId="0" fontId="4" fillId="2" borderId="12" xfId="0" applyNumberFormat="1" applyFont="1" applyFill="1" applyBorder="1" applyAlignment="1">
      <alignment horizontal="center" vertical="top" wrapText="1"/>
    </xf>
    <xf numFmtId="49" fontId="4" fillId="2" borderId="2" xfId="0" applyNumberFormat="1" applyFont="1" applyFill="1" applyBorder="1" applyAlignment="1">
      <alignment horizontal="left" vertical="top" wrapText="1"/>
    </xf>
    <xf numFmtId="49" fontId="4" fillId="2" borderId="7" xfId="0" applyNumberFormat="1" applyFont="1" applyFill="1" applyBorder="1" applyAlignment="1">
      <alignment horizontal="left" vertical="top" wrapText="1"/>
    </xf>
    <xf numFmtId="49" fontId="4" fillId="2" borderId="12" xfId="0" applyNumberFormat="1" applyFont="1" applyFill="1" applyBorder="1" applyAlignment="1">
      <alignment horizontal="left" vertical="top" wrapText="1"/>
    </xf>
    <xf numFmtId="49" fontId="4" fillId="2" borderId="1" xfId="0" applyNumberFormat="1" applyFont="1" applyFill="1" applyBorder="1" applyAlignment="1">
      <alignment horizontal="center" vertical="top" wrapText="1"/>
    </xf>
    <xf numFmtId="49" fontId="4" fillId="2" borderId="6" xfId="0" applyNumberFormat="1" applyFont="1" applyFill="1" applyBorder="1" applyAlignment="1">
      <alignment horizontal="center" vertical="top" wrapText="1"/>
    </xf>
    <xf numFmtId="49" fontId="4" fillId="2" borderId="11"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49" fontId="4" fillId="0" borderId="12" xfId="0" applyNumberFormat="1" applyFont="1" applyFill="1" applyBorder="1" applyAlignment="1">
      <alignment horizontal="center" vertical="top" wrapText="1"/>
    </xf>
    <xf numFmtId="49" fontId="4" fillId="0" borderId="24" xfId="0" applyNumberFormat="1" applyFont="1" applyFill="1" applyBorder="1" applyAlignment="1">
      <alignment horizontal="center" vertical="top" wrapText="1"/>
    </xf>
    <xf numFmtId="49" fontId="4" fillId="0" borderId="25" xfId="0" applyNumberFormat="1" applyFont="1" applyFill="1" applyBorder="1" applyAlignment="1">
      <alignment horizontal="center" vertical="top" wrapText="1"/>
    </xf>
    <xf numFmtId="49" fontId="4" fillId="0" borderId="26" xfId="0" applyNumberFormat="1" applyFont="1" applyFill="1" applyBorder="1" applyAlignment="1">
      <alignment horizontal="center" vertical="top" wrapText="1"/>
    </xf>
    <xf numFmtId="4" fontId="7" fillId="2" borderId="7" xfId="0" applyNumberFormat="1" applyFont="1" applyFill="1" applyBorder="1" applyAlignment="1">
      <alignment horizontal="center"/>
    </xf>
    <xf numFmtId="0" fontId="3" fillId="2" borderId="7" xfId="0" applyFont="1" applyFill="1" applyBorder="1" applyAlignment="1">
      <alignment horizontal="center"/>
    </xf>
    <xf numFmtId="0" fontId="3" fillId="2" borderId="17" xfId="0" applyFont="1" applyFill="1" applyBorder="1" applyAlignment="1">
      <alignment horizontal="center"/>
    </xf>
    <xf numFmtId="0" fontId="3" fillId="2" borderId="28" xfId="0" applyFont="1" applyFill="1" applyBorder="1" applyAlignment="1">
      <alignment horizontal="center"/>
    </xf>
    <xf numFmtId="49" fontId="3" fillId="2" borderId="17" xfId="0" applyNumberFormat="1" applyFont="1" applyFill="1" applyBorder="1" applyAlignment="1">
      <alignment horizontal="center" vertical="center" wrapText="1"/>
    </xf>
    <xf numFmtId="49" fontId="17" fillId="2" borderId="7" xfId="0" applyNumberFormat="1" applyFont="1" applyFill="1" applyBorder="1" applyAlignment="1">
      <alignment horizontal="center" vertical="center"/>
    </xf>
    <xf numFmtId="49" fontId="3" fillId="2" borderId="7" xfId="0" applyNumberFormat="1" applyFont="1" applyFill="1" applyBorder="1" applyAlignment="1">
      <alignment horizontal="center" vertical="center"/>
    </xf>
  </cellXfs>
  <cellStyles count="14">
    <cellStyle name="SAS FM Row header 2 2" xfId="8"/>
    <cellStyle name="Гиперссылка 2" xfId="12"/>
    <cellStyle name="Обычный" xfId="0" builtinId="0"/>
    <cellStyle name="Обычный 10 2 2" xfId="5"/>
    <cellStyle name="Обычный 14" xfId="3"/>
    <cellStyle name="Обычный 2" xfId="4"/>
    <cellStyle name="Обычный 2 2" xfId="2"/>
    <cellStyle name="Обычный 3" xfId="9"/>
    <cellStyle name="Обычный 5" xfId="10"/>
    <cellStyle name="Обычный_Лист1" xfId="7"/>
    <cellStyle name="Обычный_ПП-2008-ЭМГ-23.06.07 обнов 2" xfId="13"/>
    <cellStyle name="Стиль 1" xfId="11"/>
    <cellStyle name="Финансовый" xfId="1" builtinId="3"/>
    <cellStyle name="Финансовый 10" xfId="6"/>
  </cellStyles>
  <dxfs count="2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55;&#1077;&#1088;&#1074;&#1086;&#1086;&#1095;&#1077;&#1088;&#1077;&#1076;&#1085;&#1099;&#1077;%202022%20&#1075;&#1086;&#1076;\&#1043;&#1055;&#1047;%202022\&#1055;&#1083;&#1072;&#1085;%20&#1075;&#1086;&#1076;&#1086;&#1074;&#1099;&#1093;%20&#1079;&#1072;&#1082;&#1091;&#1087;&#1086;&#1082;%20(&#1044;&#1050;&#1057;)%20&#1085;&#1072;%202022%20&#1075;&#1086;&#1076;%20&#1089;&#1083;&#1091;&#1078;%2012325%20&#1086;&#1090;%2023.08.2021%20&#1052;&#1091;&#1089;&#1080;&#1085;&#107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55;&#1077;&#1088;&#1074;&#1086;&#1086;&#1095;&#1077;&#1088;&#1077;&#1076;&#1085;&#1099;&#1077;%202022%20&#1075;&#1086;&#1076;\&#1044;&#1055;&#1047;%202022\&#1055;&#1088;&#1080;&#1083;&#1086;&#1078;&#1077;&#1085;&#1080;&#1077;%202%20&#1044;&#1055;&#1047;%20&#1057;&#1040;&#1055;%20&#1055;&#1058;&#1044;%202022-2026%20&#1087;&#1077;&#1088;&#1074;&#1086;&#1086;&#1095;&#1077;&#1088;&#1077;&#1076;&#1085;&#1099;&#1077;%2017.08.2021%20&#1089;&#1083;&#1091;&#1078;%20&#1040;&#1085;&#1086;&#1096;&#1082;&#1080;&#1085;&#1072;%20119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Erzhanov\AppData\Roaming\Microsoft\Excel\&#1043;&#1055;&#1047;%20&#1058;&#1056;&#1059;%20&#1040;&#1054;%20&#1069;&#1052;&#1043;%20&#1085;&#1072;%202020%20&#1075;&#1086;&#1076;.,%20c%2026%20&#1080;&#1079;&#1084;&#1077;&#1085;&#1077;&#1085;&#1080;&#1103;&#1084;&#1080;%20&#1080;%20&#1076;&#1086;&#1087;&#1086;&#1083;&#1085;&#1077;&#1085;&#1080;&#1103;&#1084;&#1080;%20&#1085;&#1072;%20&#1076;&#1072;&#1090;&#1091;%2030.07.2020%20(version%2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A.Erzhanov\Desktop\&#1085;&#1072;%202021%20&#1075;\&#1043;&#1055;&#1047;%20&#1058;&#1056;&#1059;%20&#1040;&#1054;%20&#1069;&#1052;&#1043;%20&#1085;&#1072;%202020%20&#1075;&#1086;&#1076;.,%20c%2026%20&#1080;&#1079;&#1084;&#1077;&#1085;&#1077;&#1085;&#1080;&#1103;&#1084;&#1080;%20&#1080;%20&#1076;&#1086;&#1087;&#1086;&#1083;&#1085;&#1077;&#1085;&#1080;&#1103;&#1084;&#1080;%20&#1085;&#1072;%20&#1076;&#1072;&#1090;&#1091;%2030.07.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mg-filesrv-01\&#1054;&#1073;&#1097;&#1072;&#1103;%20&#1087;&#1072;&#1087;&#1082;&#1072;%20&#1076;&#1077;&#1087;&#1072;&#1088;&#1090;&#1072;&#1084;&#1077;&#1085;&#1090;&#1072;%20&#1083;&#1079;&#1080;&#1084;&#1089;$\Users\S.Berdiyeva\Desktop\&#1055;&#1083;&#1072;&#1085;&#1080;&#1088;&#1086;&#1074;&#1072;&#1085;&#1080;&#1077;%202021%20&#1075;&#1086;&#1076;\&#1086;&#1089;&#1085;&#1086;&#1074;&#1085;&#1086;&#1081;%20&#1087;&#1083;&#1072;&#1085;%202021%20&#1075;&#1086;&#1076;\&#1096;&#1072;&#1073;&#1083;&#1086;&#1085;%20&#1043;&#1055;&#1047;%202021%20&#1075;&#1086;&#1076;%20&#1086;&#1089;&#1085;&#1086;&#1074;&#1085;&#1086;&#1081;%20&#1089;&#1074;&#1086;&#107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sheetName val="23.08.21г."/>
      <sheetName val="Лист3"/>
      <sheetName val="Лист2"/>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ow r="4">
          <cell r="A4" t="str">
            <v>1 Доля %</v>
          </cell>
        </row>
        <row r="5">
          <cell r="A5" t="str">
            <v>2 cегмент</v>
          </cell>
        </row>
        <row r="6">
          <cell r="A6" t="str">
            <v>3 Max</v>
          </cell>
        </row>
        <row r="7">
          <cell r="A7" t="str">
            <v>4 Min</v>
          </cell>
        </row>
        <row r="8">
          <cell r="A8" t="str">
            <v>5 N конденсатоотводчик</v>
          </cell>
        </row>
        <row r="9">
          <cell r="A9" t="str">
            <v>6 SDR</v>
          </cell>
        </row>
        <row r="10">
          <cell r="A10" t="str">
            <v>7 Абразив</v>
          </cell>
        </row>
        <row r="11">
          <cell r="A11" t="str">
            <v>8 Авиаконверт</v>
          </cell>
        </row>
        <row r="12">
          <cell r="A12" t="str">
            <v>9 Авто выключение</v>
          </cell>
        </row>
        <row r="13">
          <cell r="A13" t="str">
            <v>10 Автоответчик</v>
          </cell>
        </row>
        <row r="14">
          <cell r="A14" t="str">
            <v>11 Автор</v>
          </cell>
        </row>
        <row r="15">
          <cell r="A15" t="str">
            <v>12 Адресная зона</v>
          </cell>
        </row>
        <row r="16">
          <cell r="A16" t="str">
            <v>13 Активная нагрузка</v>
          </cell>
        </row>
        <row r="17">
          <cell r="A17" t="str">
            <v>14 Акустический тип</v>
          </cell>
        </row>
        <row r="18">
          <cell r="A18" t="str">
            <v>15 амплитуда</v>
          </cell>
        </row>
        <row r="19">
          <cell r="A19" t="str">
            <v>16 Аналоговый выход</v>
          </cell>
        </row>
        <row r="20">
          <cell r="A20" t="str">
            <v>17 Антенна</v>
          </cell>
        </row>
        <row r="21">
          <cell r="A21" t="str">
            <v>18 Конструкция</v>
          </cell>
        </row>
        <row r="22">
          <cell r="A22" t="str">
            <v>19 Антресоль</v>
          </cell>
        </row>
        <row r="23">
          <cell r="A23" t="str">
            <v>20 Апертура</v>
          </cell>
        </row>
        <row r="24">
          <cell r="A24" t="str">
            <v>21 Артикул</v>
          </cell>
        </row>
        <row r="25">
          <cell r="A25" t="str">
            <v>22 Ассортимент</v>
          </cell>
        </row>
        <row r="26">
          <cell r="A26" t="str">
            <v>23 Белизна</v>
          </cell>
        </row>
        <row r="27">
          <cell r="A27" t="str">
            <v>24 Белизна бумаги</v>
          </cell>
        </row>
        <row r="28">
          <cell r="A28" t="str">
            <v>25 Вес</v>
          </cell>
        </row>
        <row r="29">
          <cell r="A29" t="str">
            <v>26 Буква модификации транзистора</v>
          </cell>
        </row>
        <row r="30">
          <cell r="A30" t="str">
            <v>27 Бумага</v>
          </cell>
        </row>
        <row r="31">
          <cell r="A31" t="str">
            <v>28 Комплект</v>
          </cell>
        </row>
        <row r="32">
          <cell r="A32" t="str">
            <v>29 В сборе с</v>
          </cell>
        </row>
        <row r="33">
          <cell r="A33" t="str">
            <v>30 Вакуум</v>
          </cell>
        </row>
        <row r="34">
          <cell r="A34" t="str">
            <v>31 Вариант</v>
          </cell>
        </row>
        <row r="35">
          <cell r="A35" t="str">
            <v>32 Ведомость</v>
          </cell>
        </row>
        <row r="36">
          <cell r="A36" t="str">
            <v>33 число</v>
          </cell>
        </row>
        <row r="37">
          <cell r="A37" t="str">
            <v>34 ток</v>
          </cell>
        </row>
        <row r="38">
          <cell r="A38" t="str">
            <v>35 величина</v>
          </cell>
        </row>
        <row r="39">
          <cell r="A39" t="str">
            <v>36 Диаметр</v>
          </cell>
        </row>
        <row r="40">
          <cell r="A40" t="str">
            <v>37 частоты</v>
          </cell>
        </row>
        <row r="41">
          <cell r="A41" t="str">
            <v>38 Вид</v>
          </cell>
        </row>
        <row r="42">
          <cell r="A42" t="str">
            <v>39 Масса</v>
          </cell>
        </row>
        <row r="43">
          <cell r="A43" t="str">
            <v>40 Винтовой замок</v>
          </cell>
        </row>
        <row r="44">
          <cell r="A44" t="str">
            <v>41 Включение</v>
          </cell>
        </row>
        <row r="45">
          <cell r="A45" t="str">
            <v>42 Вкус</v>
          </cell>
        </row>
        <row r="46">
          <cell r="A46" t="str">
            <v>43 Влага</v>
          </cell>
        </row>
        <row r="47">
          <cell r="A47" t="str">
            <v>44 Влажность</v>
          </cell>
        </row>
        <row r="48">
          <cell r="A48" t="str">
            <v>45 Вместимость</v>
          </cell>
        </row>
        <row r="49">
          <cell r="A49" t="str">
            <v>46 размер</v>
          </cell>
        </row>
        <row r="50">
          <cell r="A50" t="str">
            <v>47 Водность</v>
          </cell>
        </row>
        <row r="51">
          <cell r="A51" t="str">
            <v>48 водозащищенное исполнение</v>
          </cell>
        </row>
        <row r="52">
          <cell r="A52" t="str">
            <v>49 Водоизмещение</v>
          </cell>
        </row>
        <row r="53">
          <cell r="A53" t="str">
            <v>50 Водопоглощение</v>
          </cell>
        </row>
        <row r="54">
          <cell r="A54" t="str">
            <v>51 Водостойкость</v>
          </cell>
        </row>
        <row r="55">
          <cell r="A55" t="str">
            <v>52 Воздухообмен</v>
          </cell>
        </row>
        <row r="56">
          <cell r="A56" t="str">
            <v>53 Воздушное с принудительной циркуляцией воздуха</v>
          </cell>
        </row>
        <row r="57">
          <cell r="A57" t="str">
            <v>54 Возраст</v>
          </cell>
        </row>
        <row r="58">
          <cell r="A58" t="str">
            <v>55 сопротивление</v>
          </cell>
        </row>
        <row r="59">
          <cell r="A59" t="str">
            <v>56 Волокна</v>
          </cell>
        </row>
        <row r="60">
          <cell r="A60" t="str">
            <v>57 Ворс</v>
          </cell>
        </row>
        <row r="61">
          <cell r="A61" t="str">
            <v>58 Впитываемость</v>
          </cell>
        </row>
        <row r="62">
          <cell r="A62" t="str">
            <v>59 время</v>
          </cell>
        </row>
        <row r="63">
          <cell r="A63" t="str">
            <v>60 Вставка</v>
          </cell>
        </row>
        <row r="64">
          <cell r="A64" t="str">
            <v>61 Втулка внутренняя</v>
          </cell>
        </row>
        <row r="65">
          <cell r="A65" t="str">
            <v>62 мощность</v>
          </cell>
        </row>
        <row r="66">
          <cell r="A66" t="str">
            <v>63 давление</v>
          </cell>
        </row>
        <row r="67">
          <cell r="A67" t="str">
            <v>64 напряжение</v>
          </cell>
        </row>
        <row r="68">
          <cell r="A68" t="str">
            <v>65 Входной сигнал</v>
          </cell>
        </row>
        <row r="69">
          <cell r="A69" t="str">
            <v>66 Выброс снега</v>
          </cell>
        </row>
        <row r="70">
          <cell r="A70" t="str">
            <v>67 Вывод</v>
          </cell>
        </row>
        <row r="71">
          <cell r="A71" t="str">
            <v>68 Выделка</v>
          </cell>
        </row>
        <row r="72">
          <cell r="A72" t="str">
            <v>69 Выпуск в систему канализации</v>
          </cell>
        </row>
        <row r="73">
          <cell r="A73" t="str">
            <v>70 Выравнивание основания, мм</v>
          </cell>
        </row>
        <row r="74">
          <cell r="A74" t="str">
            <v>71 температура</v>
          </cell>
        </row>
        <row r="75">
          <cell r="A75" t="str">
            <v>72 Высота</v>
          </cell>
        </row>
        <row r="76">
          <cell r="A76" t="str">
            <v>73 Выступание теплового корпуса</v>
          </cell>
        </row>
        <row r="77">
          <cell r="A77" t="str">
            <v>74 Выход шибера</v>
          </cell>
        </row>
        <row r="78">
          <cell r="A78" t="str">
            <v>75 Выходной сигнал</v>
          </cell>
        </row>
        <row r="79">
          <cell r="A79" t="str">
            <v>76 Вязкость</v>
          </cell>
        </row>
        <row r="80">
          <cell r="A80" t="str">
            <v>77 Габариты</v>
          </cell>
        </row>
        <row r="81">
          <cell r="A81" t="str">
            <v>78 год</v>
          </cell>
        </row>
        <row r="82">
          <cell r="A82" t="str">
            <v>79 ГОСТ</v>
          </cell>
        </row>
        <row r="83">
          <cell r="A83" t="str">
            <v>80 Глубина</v>
          </cell>
        </row>
        <row r="84">
          <cell r="A84" t="str">
            <v>81 Генератор</v>
          </cell>
        </row>
        <row r="85">
          <cell r="A85" t="str">
            <v>82 герметичное исполнение</v>
          </cell>
        </row>
        <row r="86">
          <cell r="A86" t="str">
            <v>83 Головка (для строительных, тарных, проволочных)</v>
          </cell>
        </row>
        <row r="87">
          <cell r="A87" t="str">
            <v>84 норма</v>
          </cell>
        </row>
        <row r="88">
          <cell r="A88" t="str">
            <v>85 угол</v>
          </cell>
        </row>
        <row r="89">
          <cell r="A89" t="str">
            <v>86 Громкость</v>
          </cell>
        </row>
        <row r="90">
          <cell r="A90" t="str">
            <v>87 Грузоподъемность</v>
          </cell>
        </row>
        <row r="91">
          <cell r="A91" t="str">
            <v>88 Грузоприёмное устройство</v>
          </cell>
        </row>
        <row r="92">
          <cell r="A92" t="str">
            <v>89 Группа</v>
          </cell>
        </row>
        <row r="93">
          <cell r="A93" t="str">
            <v>90 Группы</v>
          </cell>
        </row>
        <row r="94">
          <cell r="A94" t="str">
            <v>91 Дальность</v>
          </cell>
        </row>
        <row r="95">
          <cell r="A95" t="str">
            <v>92 Дверная фурнитура</v>
          </cell>
        </row>
        <row r="96">
          <cell r="A96" t="str">
            <v>93 Двигатель</v>
          </cell>
        </row>
        <row r="97">
          <cell r="A97" t="str">
            <v>94 Дедвейт</v>
          </cell>
        </row>
        <row r="98">
          <cell r="A98" t="str">
            <v>95 Деления</v>
          </cell>
        </row>
        <row r="99">
          <cell r="A99" t="str">
            <v>96 Деталь устройства</v>
          </cell>
        </row>
        <row r="100">
          <cell r="A100" t="str">
            <v>97 Детекция</v>
          </cell>
        </row>
        <row r="101">
          <cell r="A101" t="str">
            <v>98 Дефектоскопический комплекс</v>
          </cell>
        </row>
        <row r="102">
          <cell r="A102" t="str">
            <v>99 Диагональ</v>
          </cell>
        </row>
        <row r="103">
          <cell r="A103" t="str">
            <v>100 Диаграмма направленности</v>
          </cell>
        </row>
        <row r="104">
          <cell r="A104" t="str">
            <v>101 Диапазон</v>
          </cell>
        </row>
        <row r="105">
          <cell r="A105" t="str">
            <v>102 плотность</v>
          </cell>
        </row>
        <row r="106">
          <cell r="A106" t="str">
            <v>103 объем</v>
          </cell>
        </row>
        <row r="107">
          <cell r="A107" t="str">
            <v>104 Толщина</v>
          </cell>
        </row>
        <row r="108">
          <cell r="A108" t="str">
            <v>105 Диафрагма</v>
          </cell>
        </row>
        <row r="109">
          <cell r="A109" t="str">
            <v>106 Дизайн</v>
          </cell>
        </row>
        <row r="110">
          <cell r="A110" t="str">
            <v>107 Система</v>
          </cell>
        </row>
        <row r="111">
          <cell r="A111" t="str">
            <v>108 Дискретность</v>
          </cell>
        </row>
        <row r="112">
          <cell r="A112" t="str">
            <v>109 Дисплей</v>
          </cell>
        </row>
        <row r="113">
          <cell r="A113" t="str">
            <v>110 Длина</v>
          </cell>
        </row>
        <row r="114">
          <cell r="A114" t="str">
            <v>111 Для бензиновых двигателей</v>
          </cell>
        </row>
        <row r="115">
          <cell r="A115" t="str">
            <v>112 Для дизельных двигателей</v>
          </cell>
        </row>
        <row r="116">
          <cell r="A116" t="str">
            <v>113 Добавление примесей</v>
          </cell>
        </row>
        <row r="117">
          <cell r="A117" t="str">
            <v>114 Допускаемая</v>
          </cell>
        </row>
        <row r="118">
          <cell r="A118" t="str">
            <v>115 Дорожный рисунок</v>
          </cell>
        </row>
        <row r="119">
          <cell r="A119" t="str">
            <v>116 Дробление</v>
          </cell>
        </row>
        <row r="120">
          <cell r="A120" t="str">
            <v>117 Ёмкость</v>
          </cell>
        </row>
        <row r="121">
          <cell r="A121" t="str">
            <v xml:space="preserve">118 циркуляция </v>
          </cell>
        </row>
        <row r="122">
          <cell r="A122" t="str">
            <v>119 Естественное</v>
          </cell>
        </row>
        <row r="123">
          <cell r="A123" t="str">
            <v>120 Жесткость</v>
          </cell>
        </row>
        <row r="124">
          <cell r="A124" t="str">
            <v>121 Жирность</v>
          </cell>
        </row>
        <row r="125">
          <cell r="A125" t="str">
            <v>122 Загрузка белья</v>
          </cell>
        </row>
        <row r="126">
          <cell r="A126" t="str">
            <v>123 Загрузочное ПЗУ</v>
          </cell>
        </row>
        <row r="127">
          <cell r="A127" t="str">
            <v>124 Заземление</v>
          </cell>
        </row>
        <row r="128">
          <cell r="A128" t="str">
            <v>125 Заземляющий контакт</v>
          </cell>
        </row>
        <row r="129">
          <cell r="A129" t="str">
            <v>126 Замок</v>
          </cell>
        </row>
        <row r="130">
          <cell r="A130" t="str">
            <v>127 Запас кабеля</v>
          </cell>
        </row>
        <row r="131">
          <cell r="A131" t="str">
            <v>128 Заполнение створок</v>
          </cell>
        </row>
        <row r="132">
          <cell r="A132" t="str">
            <v>129 Запоминающий осциллограф</v>
          </cell>
        </row>
        <row r="133">
          <cell r="A133" t="str">
            <v>130 Защитная оболочка капилляра</v>
          </cell>
        </row>
        <row r="134">
          <cell r="A134" t="str">
            <v>131 Защитная отделка</v>
          </cell>
        </row>
        <row r="135">
          <cell r="A135" t="str">
            <v>132 Защитное покрытие</v>
          </cell>
        </row>
        <row r="136">
          <cell r="A136" t="str">
            <v>133 защищенное исполнение</v>
          </cell>
        </row>
        <row r="137">
          <cell r="A137" t="str">
            <v>134 Зернистость</v>
          </cell>
        </row>
        <row r="138">
          <cell r="A138" t="str">
            <v>135 Зерно</v>
          </cell>
        </row>
        <row r="139">
          <cell r="A139" t="str">
            <v>136 Зимнее использование</v>
          </cell>
        </row>
        <row r="140">
          <cell r="A140" t="str">
            <v>137 Значение</v>
          </cell>
        </row>
        <row r="141">
          <cell r="A141" t="str">
            <v>138 Параметр</v>
          </cell>
        </row>
        <row r="142">
          <cell r="A142" t="str">
            <v>139 Зола</v>
          </cell>
        </row>
        <row r="143">
          <cell r="A143" t="str">
            <v>140 Зольность</v>
          </cell>
        </row>
        <row r="144">
          <cell r="A144" t="str">
            <v>141 Зона струны</v>
          </cell>
        </row>
        <row r="145">
          <cell r="A145" t="str">
            <v xml:space="preserve">142 Идентификация </v>
          </cell>
        </row>
        <row r="146">
          <cell r="A146" t="str">
            <v xml:space="preserve">143 Изгиб </v>
          </cell>
        </row>
        <row r="147">
          <cell r="A147" t="str">
            <v>144 Изделие</v>
          </cell>
        </row>
        <row r="148">
          <cell r="A148" t="str">
            <v>145 Измерение</v>
          </cell>
        </row>
        <row r="149">
          <cell r="A149" t="str">
            <v>146 Усилие</v>
          </cell>
        </row>
        <row r="150">
          <cell r="A150" t="str">
            <v>147 Изображение</v>
          </cell>
        </row>
        <row r="151">
          <cell r="A151" t="str">
            <v>148 Изоляция</v>
          </cell>
        </row>
        <row r="152">
          <cell r="A152" t="str">
            <v>149 Индекс нагрузки</v>
          </cell>
        </row>
        <row r="153">
          <cell r="A153" t="str">
            <v>150 скорость</v>
          </cell>
        </row>
        <row r="154">
          <cell r="A154" t="str">
            <v>151 Индуктивность</v>
          </cell>
        </row>
        <row r="155">
          <cell r="A155" t="str">
            <v>152 Интерфейс</v>
          </cell>
        </row>
        <row r="156">
          <cell r="A156" t="str">
            <v>153 Инфракрасный спектр</v>
          </cell>
        </row>
        <row r="157">
          <cell r="A157" t="str">
            <v>154 Исполнение</v>
          </cell>
        </row>
        <row r="158">
          <cell r="A158" t="str">
            <v>155 Исполнения</v>
          </cell>
        </row>
        <row r="159">
          <cell r="A159" t="str">
            <v>156 Использование</v>
          </cell>
        </row>
        <row r="160">
          <cell r="A160" t="str">
            <v>157 Источник</v>
          </cell>
        </row>
        <row r="161">
          <cell r="A161" t="str">
            <v>158 Калибр</v>
          </cell>
        </row>
        <row r="162">
          <cell r="A162" t="str">
            <v>159 Камера</v>
          </cell>
        </row>
        <row r="163">
          <cell r="A163" t="str">
            <v>160 Камерность</v>
          </cell>
        </row>
        <row r="164">
          <cell r="A164" t="str">
            <v>161 Количество</v>
          </cell>
        </row>
        <row r="165">
          <cell r="A165" t="str">
            <v>162 Канальность</v>
          </cell>
        </row>
        <row r="166">
          <cell r="A166" t="str">
            <v>163 Номер</v>
          </cell>
        </row>
        <row r="167">
          <cell r="A167" t="str">
            <v>164 Категория</v>
          </cell>
        </row>
        <row r="168">
          <cell r="A168" t="str">
            <v>165 Качество</v>
          </cell>
        </row>
        <row r="169">
          <cell r="A169" t="str">
            <v>166 Кислотность</v>
          </cell>
        </row>
        <row r="170">
          <cell r="A170" t="str">
            <v>167 Клавиатура</v>
          </cell>
        </row>
        <row r="171">
          <cell r="A171" t="str">
            <v>168 Класс</v>
          </cell>
        </row>
        <row r="172">
          <cell r="A172" t="str">
            <v>169 Климат</v>
          </cell>
        </row>
        <row r="173">
          <cell r="A173" t="str">
            <v>170 Ключ с присоединительным квадратом</v>
          </cell>
        </row>
        <row r="174">
          <cell r="A174" t="str">
            <v>171 Код</v>
          </cell>
        </row>
        <row r="175">
          <cell r="A175" t="str">
            <v>172 Колба</v>
          </cell>
        </row>
        <row r="176">
          <cell r="A176" t="str">
            <v>173 Колесная</v>
          </cell>
        </row>
        <row r="177">
          <cell r="A177" t="str">
            <v>174 кондиционер</v>
          </cell>
        </row>
        <row r="178">
          <cell r="A178" t="str">
            <v>175 Конечное значение шкалы</v>
          </cell>
        </row>
        <row r="179">
          <cell r="A179" t="str">
            <v>176 Конструктив</v>
          </cell>
        </row>
        <row r="180">
          <cell r="A180" t="str">
            <v>177 Контакт</v>
          </cell>
        </row>
        <row r="181">
          <cell r="A181" t="str">
            <v>178 Контрастность</v>
          </cell>
        </row>
        <row r="182">
          <cell r="A182" t="str">
            <v>179 Контролируемый фактор пожара</v>
          </cell>
        </row>
        <row r="183">
          <cell r="A183" t="str">
            <v>180 Контроллер портов</v>
          </cell>
        </row>
        <row r="184">
          <cell r="A184" t="str">
            <v>181 Конус</v>
          </cell>
        </row>
        <row r="185">
          <cell r="A185" t="str">
            <v>182 Конфигурация</v>
          </cell>
        </row>
        <row r="186">
          <cell r="A186" t="str">
            <v>183 Коробка передач</v>
          </cell>
        </row>
        <row r="187">
          <cell r="A187" t="str">
            <v>184 Корпус</v>
          </cell>
        </row>
        <row r="188">
          <cell r="A188" t="str">
            <v>185 Коэффицент</v>
          </cell>
        </row>
        <row r="189">
          <cell r="A189" t="str">
            <v>186 Кран</v>
          </cell>
        </row>
        <row r="190">
          <cell r="A190" t="str">
            <v>187 Кратность</v>
          </cell>
        </row>
        <row r="191">
          <cell r="A191" t="str">
            <v>188 Крепление</v>
          </cell>
        </row>
        <row r="192">
          <cell r="A192" t="str">
            <v>189 Крепость</v>
          </cell>
        </row>
        <row r="193">
          <cell r="A193" t="str">
            <v>190 Кромка</v>
          </cell>
        </row>
        <row r="194">
          <cell r="A194" t="str">
            <v>191 Крупность</v>
          </cell>
        </row>
        <row r="195">
          <cell r="A195" t="str">
            <v>192 крутящий момент</v>
          </cell>
        </row>
        <row r="196">
          <cell r="A196" t="str">
            <v>193 Кручение</v>
          </cell>
        </row>
        <row r="197">
          <cell r="A197" t="str">
            <v>194 Кузов</v>
          </cell>
        </row>
        <row r="198">
          <cell r="A198" t="str">
            <v>195 Лазерный  целеуказатель</v>
          </cell>
        </row>
        <row r="199">
          <cell r="A199" t="str">
            <v>196 Лампа</v>
          </cell>
        </row>
        <row r="200">
          <cell r="A200" t="str">
            <v>197 Легкогрузовая шина</v>
          </cell>
        </row>
        <row r="201">
          <cell r="A201" t="str">
            <v>198 Лекарственная форма</v>
          </cell>
        </row>
        <row r="202">
          <cell r="A202" t="str">
            <v>199 Линейность</v>
          </cell>
        </row>
        <row r="203">
          <cell r="A203" t="str">
            <v>200 Линовка</v>
          </cell>
        </row>
        <row r="204">
          <cell r="A204" t="str">
            <v>201 лист</v>
          </cell>
        </row>
        <row r="205">
          <cell r="A205" t="str">
            <v>202 Логотип</v>
          </cell>
        </row>
        <row r="206">
          <cell r="A206" t="str">
            <v>203 Локализация оптической части</v>
          </cell>
        </row>
        <row r="207">
          <cell r="A207" t="str">
            <v>204 Локальная сеть</v>
          </cell>
        </row>
        <row r="208">
          <cell r="A208" t="str">
            <v>205 макроклиматический район использования и категория размещения</v>
          </cell>
        </row>
        <row r="209">
          <cell r="A209" t="str">
            <v>206 папка</v>
          </cell>
        </row>
        <row r="210">
          <cell r="A210" t="str">
            <v>207 Маркеры по типу чернил</v>
          </cell>
        </row>
        <row r="211">
          <cell r="A211" t="str">
            <v>208 Маркировка</v>
          </cell>
        </row>
        <row r="212">
          <cell r="A212" t="str">
            <v>209 Маслоприемник</v>
          </cell>
        </row>
        <row r="213">
          <cell r="A213" t="str">
            <v>210 Массовая доля</v>
          </cell>
        </row>
        <row r="214">
          <cell r="A214" t="str">
            <v>211 Материал</v>
          </cell>
        </row>
        <row r="215">
          <cell r="A215" t="str">
            <v>212 Межосевое расстояние</v>
          </cell>
        </row>
        <row r="216">
          <cell r="A216" t="str">
            <v>213 Мелодия</v>
          </cell>
        </row>
        <row r="217">
          <cell r="A217" t="str">
            <v>214 Мерность</v>
          </cell>
        </row>
        <row r="218">
          <cell r="A218" t="str">
            <v>215 Месяц выпуска</v>
          </cell>
        </row>
        <row r="219">
          <cell r="A219" t="str">
            <v>216 Металлы и сплавы</v>
          </cell>
        </row>
        <row r="220">
          <cell r="A220" t="str">
            <v>217 Метод</v>
          </cell>
        </row>
        <row r="221">
          <cell r="A221" t="str">
            <v>218 Механизм</v>
          </cell>
        </row>
        <row r="222">
          <cell r="A222" t="str">
            <v>219 Механическая разрушающая нагрузка</v>
          </cell>
        </row>
        <row r="223">
          <cell r="A223" t="str">
            <v>220 Сила</v>
          </cell>
        </row>
        <row r="224">
          <cell r="A224" t="str">
            <v>221 Механическое свойство марки</v>
          </cell>
        </row>
        <row r="225">
          <cell r="A225" t="str">
            <v>222 Меховая подкладка</v>
          </cell>
        </row>
        <row r="226">
          <cell r="A226" t="str">
            <v>223 Микротвердость</v>
          </cell>
        </row>
        <row r="227">
          <cell r="A227" t="str">
            <v>224 Модельные особенности</v>
          </cell>
        </row>
        <row r="228">
          <cell r="A228" t="str">
            <v>225 Модификации</v>
          </cell>
        </row>
        <row r="229">
          <cell r="A229" t="str">
            <v>226 Модуль</v>
          </cell>
        </row>
        <row r="230">
          <cell r="A230" t="str">
            <v>227 Монитор</v>
          </cell>
        </row>
        <row r="231">
          <cell r="A231" t="str">
            <v>228 Монтаж</v>
          </cell>
        </row>
        <row r="232">
          <cell r="A232" t="str">
            <v>229 Морозостойкость</v>
          </cell>
        </row>
        <row r="233">
          <cell r="A233" t="str">
            <v>230 Набор</v>
          </cell>
        </row>
        <row r="234">
          <cell r="A234" t="str">
            <v>231 Наборность</v>
          </cell>
        </row>
        <row r="235">
          <cell r="A235" t="str">
            <v>232 Нагрев</v>
          </cell>
        </row>
        <row r="236">
          <cell r="A236" t="str">
            <v>233 Нагревостойкость</v>
          </cell>
        </row>
        <row r="237">
          <cell r="A237" t="str">
            <v>234 Нагрузка</v>
          </cell>
        </row>
        <row r="238">
          <cell r="A238" t="str">
            <v>235 Наименование</v>
          </cell>
        </row>
        <row r="239">
          <cell r="A239" t="str">
            <v>236 назначение</v>
          </cell>
        </row>
        <row r="240">
          <cell r="A240" t="str">
            <v>237 Наличие</v>
          </cell>
        </row>
        <row r="241">
          <cell r="A241" t="str">
            <v>238 Наполнение</v>
          </cell>
        </row>
        <row r="242">
          <cell r="A242" t="str">
            <v>239 Наполнитель</v>
          </cell>
        </row>
        <row r="243">
          <cell r="A243" t="str">
            <v>240 Напор</v>
          </cell>
        </row>
        <row r="244">
          <cell r="A244" t="str">
            <v>241 Направление</v>
          </cell>
        </row>
        <row r="245">
          <cell r="A245" t="str">
            <v>242 Напряжения</v>
          </cell>
        </row>
        <row r="246">
          <cell r="A246" t="str">
            <v>243 Наружная резьба</v>
          </cell>
        </row>
        <row r="247">
          <cell r="A247" t="str">
            <v>244 Насадки</v>
          </cell>
        </row>
        <row r="248">
          <cell r="A248" t="str">
            <v>245 Настройка</v>
          </cell>
        </row>
        <row r="249">
          <cell r="A249" t="str">
            <v>246 Начальное значение шкалы</v>
          </cell>
        </row>
        <row r="250">
          <cell r="A250" t="str">
            <v>247 Начинка</v>
          </cell>
        </row>
        <row r="251">
          <cell r="A251" t="str">
            <v>248 Непрозрачность</v>
          </cell>
        </row>
        <row r="252">
          <cell r="A252" t="str">
            <v>249 Номенклатурный шаг</v>
          </cell>
        </row>
        <row r="253">
          <cell r="A253" t="str">
            <v>250 Номинал</v>
          </cell>
        </row>
        <row r="254">
          <cell r="A254" t="str">
            <v>251 Ширина</v>
          </cell>
        </row>
        <row r="255">
          <cell r="A255" t="str">
            <v>252 Обводненность</v>
          </cell>
        </row>
        <row r="256">
          <cell r="A256" t="str">
            <v>253 Область</v>
          </cell>
        </row>
        <row r="257">
          <cell r="A257" t="str">
            <v>254 Обложка</v>
          </cell>
        </row>
        <row r="258">
          <cell r="A258" t="str">
            <v>255 Обозначение</v>
          </cell>
        </row>
        <row r="259">
          <cell r="A259" t="str">
            <v>256 Оболочка</v>
          </cell>
        </row>
        <row r="260">
          <cell r="A260" t="str">
            <v>257 Оборот/мин</v>
          </cell>
        </row>
        <row r="261">
          <cell r="A261" t="str">
            <v>258 Обороты</v>
          </cell>
        </row>
        <row r="262">
          <cell r="A262" t="str">
            <v>259 Обработка</v>
          </cell>
        </row>
        <row r="263">
          <cell r="A263" t="str">
            <v>260 Обслуживаемость</v>
          </cell>
        </row>
        <row r="264">
          <cell r="A264" t="str">
            <v>261 Общая рабочая поверхность</v>
          </cell>
        </row>
        <row r="265">
          <cell r="A265" t="str">
            <v>262 Общие характеристики</v>
          </cell>
        </row>
        <row r="266">
          <cell r="A266" t="str">
            <v>263 Огнеупорность</v>
          </cell>
        </row>
        <row r="267">
          <cell r="A267" t="str">
            <v>264 Окно</v>
          </cell>
        </row>
        <row r="268">
          <cell r="A268" t="str">
            <v>265 Окраска обуви</v>
          </cell>
        </row>
        <row r="269">
          <cell r="A269" t="str">
            <v>266 Окружность</v>
          </cell>
        </row>
        <row r="270">
          <cell r="A270" t="str">
            <v>267 Оперативная память</v>
          </cell>
        </row>
        <row r="271">
          <cell r="A271" t="str">
            <v>268 Описание</v>
          </cell>
        </row>
        <row r="272">
          <cell r="A272" t="str">
            <v>269 Опорная поверхность</v>
          </cell>
        </row>
        <row r="273">
          <cell r="A273" t="str">
            <v>270 Оптически зум</v>
          </cell>
        </row>
        <row r="274">
          <cell r="A274" t="str">
            <v>271 Ориентир страницы</v>
          </cell>
        </row>
        <row r="275">
          <cell r="A275" t="str">
            <v>272 Освещенность, люкс, Вт</v>
          </cell>
        </row>
        <row r="276">
          <cell r="A276" t="str">
            <v>273 Основа</v>
          </cell>
        </row>
        <row r="277">
          <cell r="A277" t="str">
            <v>274 Основной источник света</v>
          </cell>
        </row>
        <row r="278">
          <cell r="A278" t="str">
            <v>275 Основные</v>
          </cell>
        </row>
        <row r="279">
          <cell r="A279" t="str">
            <v>276 Особенность (при наличии)</v>
          </cell>
        </row>
        <row r="280">
          <cell r="A280" t="str">
            <v>277 Особые условия</v>
          </cell>
        </row>
        <row r="281">
          <cell r="A281" t="str">
            <v>278 Отделка</v>
          </cell>
        </row>
        <row r="282">
          <cell r="A282" t="str">
            <v>279 Относительное отверстие</v>
          </cell>
        </row>
        <row r="283">
          <cell r="A283" t="str">
            <v>280 Оттенок</v>
          </cell>
        </row>
        <row r="284">
          <cell r="A284" t="str">
            <v>281 Оттиск клейма</v>
          </cell>
        </row>
        <row r="285">
          <cell r="A285" t="str">
            <v>282 Оформление</v>
          </cell>
        </row>
        <row r="286">
          <cell r="A286" t="str">
            <v>283 Охлаждение</v>
          </cell>
        </row>
        <row r="287">
          <cell r="A287" t="str">
            <v>284 Очистка</v>
          </cell>
        </row>
        <row r="288">
          <cell r="A288" t="str">
            <v>285 Память</v>
          </cell>
        </row>
        <row r="289">
          <cell r="A289" t="str">
            <v>286 Паропроизводительность</v>
          </cell>
        </row>
        <row r="290">
          <cell r="A290" t="str">
            <v>287 Паропроницаемость, г/(м2.сутки)</v>
          </cell>
        </row>
        <row r="291">
          <cell r="A291" t="str">
            <v>288 Передача</v>
          </cell>
        </row>
        <row r="292">
          <cell r="A292" t="str">
            <v>289 Перезаряжаемость</v>
          </cell>
        </row>
        <row r="293">
          <cell r="A293" t="str">
            <v>290 Переплет</v>
          </cell>
        </row>
        <row r="294">
          <cell r="A294" t="str">
            <v>291 Переплетения</v>
          </cell>
        </row>
        <row r="295">
          <cell r="A295" t="str">
            <v>292 Переходник</v>
          </cell>
        </row>
        <row r="296">
          <cell r="A296" t="str">
            <v>293 Периодичность</v>
          </cell>
        </row>
        <row r="297">
          <cell r="A297" t="str">
            <v>294 Периодичность применения</v>
          </cell>
        </row>
        <row r="298">
          <cell r="A298" t="str">
            <v>295 Печать</v>
          </cell>
        </row>
        <row r="299">
          <cell r="A299" t="str">
            <v>296 Питание</v>
          </cell>
        </row>
        <row r="300">
          <cell r="A300" t="str">
            <v>297 Питание прибора</v>
          </cell>
        </row>
        <row r="301">
          <cell r="A301" t="str">
            <v>298 Площадь</v>
          </cell>
        </row>
        <row r="302">
          <cell r="A302" t="str">
            <v>299 По мощности</v>
          </cell>
        </row>
        <row r="303">
          <cell r="A303" t="str">
            <v>300 По пропитке</v>
          </cell>
        </row>
        <row r="304">
          <cell r="A304" t="str">
            <v>301 Состав</v>
          </cell>
        </row>
        <row r="305">
          <cell r="A305" t="str">
            <v>302 По способу</v>
          </cell>
        </row>
        <row r="306">
          <cell r="A306" t="str">
            <v>303 По типу привода</v>
          </cell>
        </row>
        <row r="307">
          <cell r="A307" t="str">
            <v>304 По форме</v>
          </cell>
        </row>
        <row r="308">
          <cell r="A308" t="str">
            <v>305 Поверхность</v>
          </cell>
        </row>
        <row r="309">
          <cell r="A309" t="str">
            <v>306 Поворотный механизм</v>
          </cell>
        </row>
        <row r="310">
          <cell r="A310" t="str">
            <v>307 Повторяемость показаний, °С</v>
          </cell>
        </row>
        <row r="311">
          <cell r="A311" t="str">
            <v>308 Подача</v>
          </cell>
        </row>
        <row r="312">
          <cell r="A312" t="str">
            <v>309 Подвод</v>
          </cell>
        </row>
        <row r="313">
          <cell r="A313" t="str">
            <v>310 Подвод воды</v>
          </cell>
        </row>
        <row r="314">
          <cell r="A314" t="str">
            <v>311 Поддерживаемые</v>
          </cell>
        </row>
        <row r="315">
          <cell r="A315" t="str">
            <v>312 Подключение</v>
          </cell>
        </row>
        <row r="316">
          <cell r="A316" t="str">
            <v>313 Подраздел</v>
          </cell>
        </row>
        <row r="317">
          <cell r="A317" t="str">
            <v>314 Подтип</v>
          </cell>
        </row>
        <row r="318">
          <cell r="A318" t="str">
            <v>315 подушки безопасности</v>
          </cell>
        </row>
        <row r="319">
          <cell r="A319" t="str">
            <v>316 Показатель визирования</v>
          </cell>
        </row>
        <row r="320">
          <cell r="A320" t="str">
            <v>317 Показатель огнеупорности</v>
          </cell>
        </row>
        <row r="321">
          <cell r="A321" t="str">
            <v>318 Прокладка</v>
          </cell>
        </row>
        <row r="322">
          <cell r="A322" t="str">
            <v>319 Покрытие</v>
          </cell>
        </row>
        <row r="323">
          <cell r="A323" t="str">
            <v>320 Покрытия ключа</v>
          </cell>
        </row>
        <row r="324">
          <cell r="A324" t="str">
            <v>321 Покрытия рамки</v>
          </cell>
        </row>
        <row r="325">
          <cell r="A325" t="str">
            <v>322 Пол</v>
          </cell>
        </row>
        <row r="326">
          <cell r="A326" t="str">
            <v>323 Поле зрения</v>
          </cell>
        </row>
        <row r="327">
          <cell r="A327" t="str">
            <v>324 Полоса канала</v>
          </cell>
        </row>
        <row r="328">
          <cell r="A328" t="str">
            <v>325 Помол</v>
          </cell>
        </row>
        <row r="329">
          <cell r="A329" t="str">
            <v>326 Сорт</v>
          </cell>
        </row>
        <row r="330">
          <cell r="A330" t="str">
            <v>327 Поперечное сечение противоугона</v>
          </cell>
        </row>
        <row r="331">
          <cell r="A331" t="str">
            <v>328 Пористость</v>
          </cell>
        </row>
        <row r="332">
          <cell r="A332" t="str">
            <v>329 Порог отображения результата</v>
          </cell>
        </row>
        <row r="333">
          <cell r="A333" t="str">
            <v>330 Порода</v>
          </cell>
        </row>
        <row r="334">
          <cell r="A334" t="str">
            <v>331 Порт</v>
          </cell>
        </row>
        <row r="335">
          <cell r="A335" t="str">
            <v>332 Поршень</v>
          </cell>
        </row>
        <row r="336">
          <cell r="A336" t="str">
            <v>333 Посадочное отверствие</v>
          </cell>
        </row>
        <row r="337">
          <cell r="A337" t="str">
            <v>334 Потребление воздуха</v>
          </cell>
        </row>
        <row r="338">
          <cell r="A338" t="str">
            <v>335 Потребляемость</v>
          </cell>
        </row>
        <row r="339">
          <cell r="A339" t="str">
            <v>336 Предел</v>
          </cell>
        </row>
        <row r="340">
          <cell r="A340" t="str">
            <v>337 Преобразователь</v>
          </cell>
        </row>
        <row r="341">
          <cell r="A341" t="str">
            <v>338 При вязкости</v>
          </cell>
        </row>
        <row r="342">
          <cell r="A342" t="str">
            <v>339 Привод</v>
          </cell>
        </row>
        <row r="343">
          <cell r="A343" t="str">
            <v>340 Признак</v>
          </cell>
        </row>
        <row r="344">
          <cell r="A344" t="str">
            <v>341 Применение</v>
          </cell>
        </row>
        <row r="345">
          <cell r="A345" t="str">
            <v>342 Применяемость</v>
          </cell>
        </row>
        <row r="346">
          <cell r="A346" t="str">
            <v>343 Примеси</v>
          </cell>
        </row>
        <row r="347">
          <cell r="A347" t="str">
            <v>344 Принадлежность</v>
          </cell>
        </row>
        <row r="348">
          <cell r="A348" t="str">
            <v>345 Принцип</v>
          </cell>
        </row>
        <row r="349">
          <cell r="A349" t="str">
            <v>346 Присоединение</v>
          </cell>
        </row>
        <row r="350">
          <cell r="A350" t="str">
            <v>347 Присоединительный квадрат</v>
          </cell>
        </row>
        <row r="351">
          <cell r="A351" t="str">
            <v>348 Продукт</v>
          </cell>
        </row>
        <row r="352">
          <cell r="A352" t="str">
            <v>349 Проецируемое расстояние</v>
          </cell>
        </row>
        <row r="353">
          <cell r="A353" t="str">
            <v>350 Прозрачность</v>
          </cell>
        </row>
        <row r="354">
          <cell r="A354" t="str">
            <v>351 Производительность</v>
          </cell>
        </row>
        <row r="355">
          <cell r="A355" t="str">
            <v>352 Пролет</v>
          </cell>
        </row>
        <row r="356">
          <cell r="A356" t="str">
            <v>353 Пропитка</v>
          </cell>
        </row>
        <row r="357">
          <cell r="A357" t="str">
            <v>354 Пропускная способность</v>
          </cell>
        </row>
        <row r="358">
          <cell r="A358" t="str">
            <v>355 Протокол связи</v>
          </cell>
        </row>
        <row r="359">
          <cell r="A359" t="str">
            <v>356 Протяженность</v>
          </cell>
        </row>
        <row r="360">
          <cell r="A360" t="str">
            <v>357 Профиль</v>
          </cell>
        </row>
        <row r="361">
          <cell r="A361" t="str">
            <v>358 Проход</v>
          </cell>
        </row>
        <row r="362">
          <cell r="A362" t="str">
            <v>359 Процессор</v>
          </cell>
        </row>
        <row r="363">
          <cell r="A363" t="str">
            <v>360 Прочие характеристики</v>
          </cell>
        </row>
        <row r="364">
          <cell r="A364" t="str">
            <v>361 Прочность</v>
          </cell>
        </row>
        <row r="365">
          <cell r="A365" t="str">
            <v>362 Работоспособность в районах</v>
          </cell>
        </row>
        <row r="366">
          <cell r="A366" t="str">
            <v>363 Рабочая нагрузка</v>
          </cell>
        </row>
        <row r="367">
          <cell r="A367" t="str">
            <v>364 Рабочая память</v>
          </cell>
        </row>
        <row r="368">
          <cell r="A368" t="str">
            <v>365 Рабочая среда</v>
          </cell>
        </row>
        <row r="369">
          <cell r="A369" t="str">
            <v>366 Рабочий газ</v>
          </cell>
        </row>
        <row r="370">
          <cell r="A370" t="str">
            <v>367 Рабочий ход</v>
          </cell>
        </row>
        <row r="371">
          <cell r="A371" t="str">
            <v>368 Радиус</v>
          </cell>
        </row>
        <row r="372">
          <cell r="A372" t="str">
            <v>369 Раздел</v>
          </cell>
        </row>
        <row r="373">
          <cell r="A373" t="str">
            <v>370 Разделка</v>
          </cell>
        </row>
        <row r="374">
          <cell r="A374" t="str">
            <v>371 Разлиновка</v>
          </cell>
        </row>
        <row r="375">
          <cell r="A375" t="str">
            <v>372 Разрешение</v>
          </cell>
        </row>
        <row r="376">
          <cell r="A376" t="str">
            <v>373 разряд</v>
          </cell>
        </row>
        <row r="377">
          <cell r="A377" t="str">
            <v>374 Разрядность</v>
          </cell>
        </row>
        <row r="378">
          <cell r="A378" t="str">
            <v>375 Разъемы</v>
          </cell>
        </row>
        <row r="379">
          <cell r="A379" t="str">
            <v>376 Расположение</v>
          </cell>
        </row>
        <row r="380">
          <cell r="A380" t="str">
            <v>377 Расстояние</v>
          </cell>
        </row>
        <row r="381">
          <cell r="A381" t="str">
            <v>378 Раствор</v>
          </cell>
        </row>
        <row r="382">
          <cell r="A382" t="str">
            <v>379 Расход</v>
          </cell>
        </row>
        <row r="383">
          <cell r="A383" t="str">
            <v>380 Цвет</v>
          </cell>
        </row>
        <row r="384">
          <cell r="A384" t="str">
            <v>381 Регулируемое время</v>
          </cell>
        </row>
        <row r="385">
          <cell r="A385" t="str">
            <v>382 Режим</v>
          </cell>
        </row>
        <row r="386">
          <cell r="A386" t="str">
            <v>383 Рез</v>
          </cell>
        </row>
        <row r="387">
          <cell r="A387" t="str">
            <v>384 Резка</v>
          </cell>
        </row>
        <row r="388">
          <cell r="A388" t="str">
            <v>385 Резьба</v>
          </cell>
        </row>
        <row r="389">
          <cell r="A389" t="str">
            <v>386 Ресурс модуля</v>
          </cell>
        </row>
        <row r="390">
          <cell r="A390" t="str">
            <v>387 Рисунок</v>
          </cell>
        </row>
        <row r="391">
          <cell r="A391" t="str">
            <v>388 Род установки</v>
          </cell>
        </row>
        <row r="392">
          <cell r="A392" t="str">
            <v>389 Рост</v>
          </cell>
        </row>
        <row r="393">
          <cell r="A393" t="str">
            <v>390 Рукоятки</v>
          </cell>
        </row>
        <row r="394">
          <cell r="A394" t="str">
            <v>391 Рулон</v>
          </cell>
        </row>
        <row r="395">
          <cell r="A395" t="str">
            <v>392 Ручка</v>
          </cell>
        </row>
        <row r="396">
          <cell r="A396" t="str">
            <v>393 Ручки ножей</v>
          </cell>
        </row>
        <row r="397">
          <cell r="A397" t="str">
            <v>394 ряд</v>
          </cell>
        </row>
        <row r="398">
          <cell r="A398" t="str">
            <v>395 Ряд остекления</v>
          </cell>
        </row>
        <row r="399">
          <cell r="A399" t="str">
            <v>396 Рядность</v>
          </cell>
        </row>
        <row r="400">
          <cell r="A400" t="str">
            <v>397 Свежесть</v>
          </cell>
        </row>
        <row r="401">
          <cell r="A401" t="str">
            <v>398 Световой поток</v>
          </cell>
        </row>
        <row r="402">
          <cell r="A402" t="str">
            <v>399 Свойства</v>
          </cell>
        </row>
        <row r="403">
          <cell r="A403" t="str">
            <v>400 Сегмент</v>
          </cell>
        </row>
        <row r="404">
          <cell r="A404" t="str">
            <v>401 Сезон</v>
          </cell>
        </row>
        <row r="405">
          <cell r="A405" t="str">
            <v>402 Секретность</v>
          </cell>
        </row>
        <row r="406">
          <cell r="A406" t="str">
            <v>403 Семейство</v>
          </cell>
        </row>
        <row r="407">
          <cell r="A407" t="str">
            <v>404 Серия</v>
          </cell>
        </row>
        <row r="408">
          <cell r="A408" t="str">
            <v>405 Сетевой интерфейс</v>
          </cell>
        </row>
        <row r="409">
          <cell r="A409" t="str">
            <v>406 Сетевые функции</v>
          </cell>
        </row>
        <row r="410">
          <cell r="A410" t="str">
            <v>407 Сечение</v>
          </cell>
        </row>
        <row r="411">
          <cell r="A411" t="str">
            <v>408 Сигнал</v>
          </cell>
        </row>
        <row r="412">
          <cell r="A412" t="str">
            <v>409 Системная плавка на фазу</v>
          </cell>
        </row>
        <row r="413">
          <cell r="A413" t="str">
            <v>410 Скрепление</v>
          </cell>
        </row>
        <row r="414">
          <cell r="A414" t="str">
            <v>411 сложения</v>
          </cell>
        </row>
        <row r="415">
          <cell r="A415" t="str">
            <v>412 Слой</v>
          </cell>
        </row>
        <row r="416">
          <cell r="A416" t="str">
            <v>413 Слойность</v>
          </cell>
        </row>
        <row r="417">
          <cell r="A417" t="str">
            <v>414 Смыв</v>
          </cell>
        </row>
        <row r="418">
          <cell r="A418" t="str">
            <v>415 Смысловое значение</v>
          </cell>
        </row>
        <row r="419">
          <cell r="A419" t="str">
            <v>416 со стороны однолапчатой проушины</v>
          </cell>
        </row>
        <row r="420">
          <cell r="A420" t="str">
            <v>417 Соединение</v>
          </cell>
        </row>
        <row r="421">
          <cell r="A421" t="str">
            <v>418 Соединитель</v>
          </cell>
        </row>
        <row r="422">
          <cell r="A422" t="str">
            <v>419 Сокет процессора</v>
          </cell>
        </row>
        <row r="423">
          <cell r="A423" t="str">
            <v>420 Сорбент</v>
          </cell>
        </row>
        <row r="424">
          <cell r="A424" t="str">
            <v>421 Состояние</v>
          </cell>
        </row>
        <row r="425">
          <cell r="A425" t="str">
            <v>422 Специальное исполнение (при его наличии)</v>
          </cell>
        </row>
        <row r="426">
          <cell r="A426" t="str">
            <v>423 Специфика</v>
          </cell>
        </row>
        <row r="427">
          <cell r="A427" t="str">
            <v>424 Сплав</v>
          </cell>
        </row>
        <row r="428">
          <cell r="A428" t="str">
            <v>425 Способ</v>
          </cell>
        </row>
        <row r="429">
          <cell r="A429" t="str">
            <v>426 Среда обитания</v>
          </cell>
        </row>
        <row r="430">
          <cell r="A430" t="str">
            <v>427 Среднее сечение провода (троса)</v>
          </cell>
        </row>
        <row r="431">
          <cell r="A431" t="str">
            <v>428 Среднее усиление подъёма</v>
          </cell>
        </row>
        <row r="432">
          <cell r="A432" t="str">
            <v>429 Средний наружный диметр (номинальный)</v>
          </cell>
        </row>
        <row r="433">
          <cell r="A433" t="str">
            <v>430 Средний срок службы</v>
          </cell>
        </row>
        <row r="434">
          <cell r="A434" t="str">
            <v>431 Стандарт</v>
          </cell>
        </row>
        <row r="435">
          <cell r="A435" t="str">
            <v>432 Стеклопакет</v>
          </cell>
        </row>
        <row r="436">
          <cell r="A436" t="str">
            <v>433 Степень</v>
          </cell>
        </row>
        <row r="437">
          <cell r="A437" t="str">
            <v>434 Стержень</v>
          </cell>
        </row>
        <row r="438">
          <cell r="A438" t="str">
            <v>435 Стойкость</v>
          </cell>
        </row>
        <row r="439">
          <cell r="A439" t="str">
            <v>436 Сторона</v>
          </cell>
        </row>
        <row r="440">
          <cell r="A440" t="str">
            <v>437 Строение</v>
          </cell>
        </row>
        <row r="441">
          <cell r="A441" t="str">
            <v>438 Структура</v>
          </cell>
        </row>
        <row r="442">
          <cell r="A442" t="str">
            <v>439 Ступень</v>
          </cell>
        </row>
        <row r="443">
          <cell r="A443" t="str">
            <v>440 Стыковочные узлы</v>
          </cell>
        </row>
        <row r="444">
          <cell r="A444" t="str">
            <v>441 Схемы включения</v>
          </cell>
        </row>
        <row r="445">
          <cell r="A445" t="str">
            <v>442 Сырье</v>
          </cell>
        </row>
        <row r="446">
          <cell r="A446" t="str">
            <v>443 Тара</v>
          </cell>
        </row>
        <row r="447">
          <cell r="A447" t="str">
            <v>444 Тариф</v>
          </cell>
        </row>
        <row r="448">
          <cell r="A448" t="str">
            <v>445 Тарность</v>
          </cell>
        </row>
        <row r="449">
          <cell r="A449" t="str">
            <v>446 Твердость</v>
          </cell>
        </row>
        <row r="450">
          <cell r="A450" t="str">
            <v>447 Текучесть</v>
          </cell>
        </row>
        <row r="451">
          <cell r="A451" t="str">
            <v>448 Теплоотдача</v>
          </cell>
        </row>
        <row r="452">
          <cell r="A452" t="str">
            <v>449 Теплопроводность</v>
          </cell>
        </row>
        <row r="453">
          <cell r="A453" t="str">
            <v>450 Теплопроизводительность</v>
          </cell>
        </row>
        <row r="454">
          <cell r="A454" t="str">
            <v>451 Теплостойкость</v>
          </cell>
        </row>
        <row r="455">
          <cell r="A455" t="str">
            <v>452 Теплота</v>
          </cell>
        </row>
        <row r="456">
          <cell r="A456" t="str">
            <v>453 Термическое состояние</v>
          </cell>
        </row>
        <row r="457">
          <cell r="A457" t="str">
            <v>454 Территория хождения</v>
          </cell>
        </row>
        <row r="458">
          <cell r="A458" t="str">
            <v>455 Техника, в которой выполнен портрет</v>
          </cell>
        </row>
        <row r="459">
          <cell r="A459" t="str">
            <v>456 Технические требования</v>
          </cell>
        </row>
        <row r="460">
          <cell r="A460" t="str">
            <v>457 Технические характеристики</v>
          </cell>
        </row>
        <row r="461">
          <cell r="A461" t="str">
            <v>458 Техническое исполнение</v>
          </cell>
        </row>
        <row r="462">
          <cell r="A462" t="str">
            <v>459 Технология</v>
          </cell>
        </row>
        <row r="463">
          <cell r="A463" t="str">
            <v>460 Технология доски интерактивной</v>
          </cell>
        </row>
        <row r="464">
          <cell r="A464" t="str">
            <v>461 Технология производства</v>
          </cell>
        </row>
        <row r="465">
          <cell r="A465" t="str">
            <v>462 Тип</v>
          </cell>
        </row>
        <row r="466">
          <cell r="A466" t="str">
            <v>463 Ткань</v>
          </cell>
        </row>
        <row r="467">
          <cell r="A467" t="str">
            <v>464 тонкость фильтрации</v>
          </cell>
        </row>
        <row r="468">
          <cell r="A468" t="str">
            <v>465 Топливо</v>
          </cell>
        </row>
        <row r="469">
          <cell r="A469" t="str">
            <v>466 Точность</v>
          </cell>
        </row>
        <row r="470">
          <cell r="A470" t="str">
            <v>467 Трансмиссия</v>
          </cell>
        </row>
        <row r="471">
          <cell r="A471" t="str">
            <v>468 ТУ</v>
          </cell>
        </row>
        <row r="472">
          <cell r="A472" t="str">
            <v>469 Тумба</v>
          </cell>
        </row>
        <row r="473">
          <cell r="A473" t="str">
            <v>470 Тяговое усиление</v>
          </cell>
        </row>
        <row r="474">
          <cell r="A474" t="str">
            <v>471 Увеличение</v>
          </cell>
        </row>
        <row r="475">
          <cell r="A475" t="str">
            <v>472 Увеличение зрительной трубы</v>
          </cell>
        </row>
        <row r="476">
          <cell r="A476" t="str">
            <v>473 Углерод</v>
          </cell>
        </row>
        <row r="477">
          <cell r="A477" t="str">
            <v>474 Угломер</v>
          </cell>
        </row>
        <row r="478">
          <cell r="A478" t="str">
            <v>475 Удерживающий момент</v>
          </cell>
        </row>
        <row r="479">
          <cell r="A479" t="str">
            <v>476 Узел герметизации</v>
          </cell>
        </row>
        <row r="480">
          <cell r="A480" t="str">
            <v>477 Украшение</v>
          </cell>
        </row>
        <row r="481">
          <cell r="A481" t="str">
            <v>478 Упаковка</v>
          </cell>
        </row>
        <row r="482">
          <cell r="A482" t="str">
            <v>479 Уплотнение</v>
          </cell>
        </row>
        <row r="483">
          <cell r="A483" t="str">
            <v>480 Управление</v>
          </cell>
        </row>
        <row r="484">
          <cell r="A484" t="str">
            <v>481 Уровень</v>
          </cell>
        </row>
        <row r="485">
          <cell r="A485" t="str">
            <v>482 Усилитель руля</v>
          </cell>
        </row>
        <row r="486">
          <cell r="A486" t="str">
            <v>483 Условия</v>
          </cell>
        </row>
        <row r="487">
          <cell r="A487" t="str">
            <v>484 Условный проход</v>
          </cell>
        </row>
        <row r="488">
          <cell r="A488" t="str">
            <v>485 Условный проход, мм</v>
          </cell>
        </row>
        <row r="489">
          <cell r="A489" t="str">
            <v>486 Устойчивость</v>
          </cell>
        </row>
        <row r="490">
          <cell r="A490" t="str">
            <v>487 Утеплитель</v>
          </cell>
        </row>
        <row r="491">
          <cell r="A491" t="str">
            <v>488 Учет</v>
          </cell>
        </row>
        <row r="492">
          <cell r="A492" t="str">
            <v>489 Фазы</v>
          </cell>
        </row>
        <row r="493">
          <cell r="A493" t="str">
            <v>490 Фактура</v>
          </cell>
        </row>
        <row r="494">
          <cell r="A494" t="str">
            <v>491 Фасовка</v>
          </cell>
        </row>
        <row r="495">
          <cell r="A495" t="str">
            <v>492 Фиксация</v>
          </cell>
        </row>
        <row r="496">
          <cell r="A496" t="str">
            <v>493 Фильтрация</v>
          </cell>
        </row>
        <row r="497">
          <cell r="A497" t="str">
            <v>494 Фильтрующая способность</v>
          </cell>
        </row>
        <row r="498">
          <cell r="A498" t="str">
            <v>495 Фокусное расстояние</v>
          </cell>
        </row>
        <row r="499">
          <cell r="A499" t="str">
            <v>496 Форма</v>
          </cell>
        </row>
        <row r="500">
          <cell r="A500" t="str">
            <v>497 Формат</v>
          </cell>
        </row>
        <row r="501">
          <cell r="A501" t="str">
            <v>498 формата foolscap</v>
          </cell>
        </row>
        <row r="502">
          <cell r="A502" t="str">
            <v>499 Формула</v>
          </cell>
        </row>
        <row r="503">
          <cell r="A503" t="str">
            <v>500 Форм-фактор</v>
          </cell>
        </row>
        <row r="504">
          <cell r="A504" t="str">
            <v>501 Формы перьев</v>
          </cell>
        </row>
        <row r="505">
          <cell r="A505" t="str">
            <v>502 Фракция</v>
          </cell>
        </row>
        <row r="506">
          <cell r="A506" t="str">
            <v>503 Функции</v>
          </cell>
        </row>
        <row r="507">
          <cell r="A507" t="str">
            <v>504 Функциональность</v>
          </cell>
        </row>
        <row r="508">
          <cell r="A508" t="str">
            <v>505 Характер движения</v>
          </cell>
        </row>
        <row r="509">
          <cell r="A509" t="str">
            <v>506 Характеристика</v>
          </cell>
        </row>
        <row r="510">
          <cell r="A510" t="str">
            <v>507 Хвостовик</v>
          </cell>
        </row>
        <row r="511">
          <cell r="A511" t="str">
            <v>508 Ход</v>
          </cell>
        </row>
        <row r="512">
          <cell r="A512" t="str">
            <v>509 Холодопроизводительность</v>
          </cell>
        </row>
        <row r="513">
          <cell r="A513" t="str">
            <v>510 Цветность</v>
          </cell>
        </row>
        <row r="514">
          <cell r="A514" t="str">
            <v>511 Цена деления</v>
          </cell>
        </row>
        <row r="515">
          <cell r="A515" t="str">
            <v>512 Центральный электрод</v>
          </cell>
        </row>
        <row r="516">
          <cell r="A516" t="str">
            <v>513 Цилиндр</v>
          </cell>
        </row>
        <row r="517">
          <cell r="A517" t="str">
            <v>514 Цоколь</v>
          </cell>
        </row>
        <row r="518">
          <cell r="A518" t="str">
            <v>515 Часть</v>
          </cell>
        </row>
        <row r="519">
          <cell r="A519" t="str">
            <v>516 Чертеж</v>
          </cell>
        </row>
        <row r="520">
          <cell r="A520" t="str">
            <v>517 Чипсет</v>
          </cell>
        </row>
        <row r="521">
          <cell r="A521" t="str">
            <v>518 Частота</v>
          </cell>
        </row>
        <row r="522">
          <cell r="A522" t="str">
            <v>519 Чувствительность</v>
          </cell>
        </row>
        <row r="523">
          <cell r="A523" t="str">
            <v>520 Шаг</v>
          </cell>
        </row>
        <row r="524">
          <cell r="A524" t="str">
            <v>521 Шапка</v>
          </cell>
        </row>
        <row r="525">
          <cell r="A525" t="str">
            <v>522 Шестерня</v>
          </cell>
        </row>
        <row r="526">
          <cell r="A526" t="str">
            <v>523 Шипованность</v>
          </cell>
        </row>
        <row r="527">
          <cell r="A527" t="str">
            <v>524 Широта</v>
          </cell>
        </row>
        <row r="528">
          <cell r="A528" t="str">
            <v>525 Эксплуатационный режим</v>
          </cell>
        </row>
        <row r="529">
          <cell r="A529" t="str">
            <v>526 Эксплуатация при t°</v>
          </cell>
        </row>
        <row r="530">
          <cell r="A530" t="str">
            <v>527 Электромагнит</v>
          </cell>
        </row>
        <row r="531">
          <cell r="A531" t="str">
            <v>528 Элемент</v>
          </cell>
        </row>
        <row r="532">
          <cell r="A532" t="str">
            <v>529 Энергия</v>
          </cell>
        </row>
        <row r="533">
          <cell r="A533" t="str">
            <v>530 Этажность</v>
          </cell>
        </row>
        <row r="534">
          <cell r="A534" t="str">
            <v>531 Язык</v>
          </cell>
        </row>
        <row r="535">
          <cell r="A535" t="str">
            <v>532 Яркость</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_zakupok_SKC_2022-2026"/>
      <sheetName val="Атрибуты товар"/>
      <sheetName val="Справочник единиц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efreshError="1"/>
      <sheetData sheetId="9" refreshError="1"/>
      <sheetData sheetId="10" refreshError="1"/>
      <sheetData sheetId="11">
        <row r="3">
          <cell r="B3" t="str">
            <v>С НДС</v>
          </cell>
        </row>
        <row r="4">
          <cell r="B4" t="str">
            <v>Без НДС</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row r="3">
          <cell r="B3" t="str">
            <v>004 Сантиметр</v>
          </cell>
        </row>
      </sheetData>
      <sheetData sheetId="3">
        <row r="4">
          <cell r="A4" t="str">
            <v>ОТ</v>
          </cell>
        </row>
        <row r="5">
          <cell r="A5" t="str">
            <v>ОТТ</v>
          </cell>
        </row>
        <row r="6">
          <cell r="A6" t="str">
            <v>ДОТ</v>
          </cell>
        </row>
        <row r="7">
          <cell r="A7" t="str">
            <v>ЗЦП</v>
          </cell>
        </row>
        <row r="8">
          <cell r="A8" t="str">
            <v>ЗЦПТ</v>
          </cell>
        </row>
        <row r="9">
          <cell r="A9" t="str">
            <v>ТБ</v>
          </cell>
        </row>
        <row r="10">
          <cell r="A10" t="str">
            <v>ОИ</v>
          </cell>
        </row>
        <row r="11">
          <cell r="A11" t="str">
            <v>ЦТЭ</v>
          </cell>
        </row>
      </sheetData>
      <sheetData sheetId="4"/>
      <sheetData sheetId="5">
        <row r="3">
          <cell r="A3" t="str">
            <v>ОВХ</v>
          </cell>
        </row>
        <row r="4">
          <cell r="A4" t="str">
            <v>ОИН</v>
          </cell>
        </row>
        <row r="5">
          <cell r="A5" t="str">
            <v>ТПХ</v>
          </cell>
        </row>
      </sheetData>
      <sheetData sheetId="6"/>
      <sheetData sheetId="7">
        <row r="4">
          <cell r="A4" t="str">
            <v>EXW</v>
          </cell>
        </row>
        <row r="5">
          <cell r="A5" t="str">
            <v>FCA</v>
          </cell>
        </row>
        <row r="6">
          <cell r="A6" t="str">
            <v>CPT</v>
          </cell>
        </row>
        <row r="7">
          <cell r="A7" t="str">
            <v>CIP</v>
          </cell>
        </row>
        <row r="8">
          <cell r="A8" t="str">
            <v>DAT</v>
          </cell>
        </row>
        <row r="9">
          <cell r="A9" t="str">
            <v>DAP</v>
          </cell>
        </row>
        <row r="10">
          <cell r="A10" t="str">
            <v>DDP</v>
          </cell>
        </row>
        <row r="11">
          <cell r="A11" t="str">
            <v>FAS</v>
          </cell>
        </row>
        <row r="12">
          <cell r="A12" t="str">
            <v>FOB</v>
          </cell>
        </row>
        <row r="13">
          <cell r="A13" t="str">
            <v>CFR</v>
          </cell>
        </row>
        <row r="14">
          <cell r="A14" t="str">
            <v>CIF</v>
          </cell>
        </row>
      </sheetData>
      <sheetData sheetId="8">
        <row r="2">
          <cell r="B2" t="str">
            <v>Календарные</v>
          </cell>
        </row>
        <row r="3">
          <cell r="B3" t="str">
            <v>Рабочие</v>
          </cell>
        </row>
      </sheetData>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З 2020-26"/>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138-1</v>
          </cell>
        </row>
        <row r="34">
          <cell r="A34" t="str">
            <v>138-2</v>
          </cell>
        </row>
        <row r="35">
          <cell r="A35" t="str">
            <v>138-3</v>
          </cell>
        </row>
        <row r="36">
          <cell r="A36" t="str">
            <v>138-4</v>
          </cell>
        </row>
        <row r="37">
          <cell r="A37" t="str">
            <v>138-5</v>
          </cell>
        </row>
        <row r="38">
          <cell r="A38" t="str">
            <v>138-6</v>
          </cell>
        </row>
        <row r="39">
          <cell r="A39" t="str">
            <v>138-7</v>
          </cell>
        </row>
        <row r="40">
          <cell r="A40" t="str">
            <v>138-8</v>
          </cell>
        </row>
        <row r="41">
          <cell r="A41" t="str">
            <v>138-9</v>
          </cell>
        </row>
        <row r="42">
          <cell r="A42" t="str">
            <v>138-10</v>
          </cell>
        </row>
        <row r="43">
          <cell r="A43">
            <v>139</v>
          </cell>
        </row>
        <row r="44">
          <cell r="A44" t="str">
            <v>140-1</v>
          </cell>
        </row>
        <row r="45">
          <cell r="A45" t="str">
            <v>140-2</v>
          </cell>
        </row>
        <row r="46">
          <cell r="A46" t="str">
            <v>140-3</v>
          </cell>
        </row>
        <row r="47">
          <cell r="A47" t="str">
            <v>140-4</v>
          </cell>
        </row>
        <row r="48">
          <cell r="A48" t="str">
            <v>140-5</v>
          </cell>
        </row>
        <row r="49">
          <cell r="A49" t="str">
            <v>140-6</v>
          </cell>
        </row>
        <row r="50">
          <cell r="A50" t="str">
            <v>140-7</v>
          </cell>
        </row>
        <row r="51">
          <cell r="A51" t="str">
            <v>140-8</v>
          </cell>
        </row>
        <row r="52">
          <cell r="A52" t="str">
            <v>140-9</v>
          </cell>
        </row>
        <row r="53">
          <cell r="A53" t="str">
            <v>140-10</v>
          </cell>
        </row>
        <row r="54">
          <cell r="A54" t="str">
            <v>140-11</v>
          </cell>
        </row>
        <row r="55">
          <cell r="A55" t="str">
            <v>140-12</v>
          </cell>
        </row>
      </sheetData>
      <sheetData sheetId="5"/>
      <sheetData sheetId="6"/>
      <sheetData sheetId="7"/>
      <sheetData sheetId="8"/>
      <sheetData sheetId="9"/>
      <sheetData sheetId="10"/>
      <sheetData sheetId="11">
        <row r="3">
          <cell r="B3" t="str">
            <v>С НДС</v>
          </cell>
        </row>
        <row r="4">
          <cell r="B4" t="str">
            <v>Без НДС</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одовой тест"/>
      <sheetName val="Атрибуты товара"/>
      <sheetName val="Единицы измерения"/>
      <sheetName val="Способы закупок"/>
      <sheetName val="Основание из одного источника"/>
      <sheetName val="Приоритет закупок"/>
      <sheetName val="Классификатор стран"/>
      <sheetName val="Справочник Инкотермс"/>
      <sheetName val="Тип дней"/>
      <sheetName val="Вид предоплаты"/>
      <sheetName val="Вид промежуточного платежа"/>
      <sheetName val="Признак НДС"/>
    </sheetNames>
    <sheetDataSet>
      <sheetData sheetId="0"/>
      <sheetData sheetId="1">
        <row r="4">
          <cell r="A4" t="str">
            <v>1 Доля %</v>
          </cell>
        </row>
      </sheetData>
      <sheetData sheetId="2"/>
      <sheetData sheetId="3"/>
      <sheetData sheetId="4">
        <row r="3">
          <cell r="A3" t="str">
            <v>137-1</v>
          </cell>
        </row>
        <row r="4">
          <cell r="A4" t="str">
            <v>137-2</v>
          </cell>
        </row>
        <row r="5">
          <cell r="A5" t="str">
            <v>137-3</v>
          </cell>
        </row>
        <row r="6">
          <cell r="A6" t="str">
            <v>137-4</v>
          </cell>
        </row>
        <row r="7">
          <cell r="A7" t="str">
            <v>137-5</v>
          </cell>
        </row>
        <row r="8">
          <cell r="A8" t="str">
            <v>137-6</v>
          </cell>
        </row>
        <row r="9">
          <cell r="A9" t="str">
            <v>137-7</v>
          </cell>
        </row>
        <row r="10">
          <cell r="A10" t="str">
            <v>137-8</v>
          </cell>
        </row>
        <row r="11">
          <cell r="A11" t="str">
            <v>137-9</v>
          </cell>
        </row>
        <row r="12">
          <cell r="A12" t="str">
            <v>137-10</v>
          </cell>
        </row>
        <row r="13">
          <cell r="A13" t="str">
            <v>137-11</v>
          </cell>
        </row>
        <row r="14">
          <cell r="A14" t="str">
            <v>137-12</v>
          </cell>
        </row>
        <row r="15">
          <cell r="A15" t="str">
            <v>137-13</v>
          </cell>
        </row>
        <row r="16">
          <cell r="A16" t="str">
            <v>137-14</v>
          </cell>
        </row>
        <row r="17">
          <cell r="A17" t="str">
            <v>137-15</v>
          </cell>
        </row>
        <row r="18">
          <cell r="A18" t="str">
            <v>137-16</v>
          </cell>
        </row>
        <row r="19">
          <cell r="A19" t="str">
            <v>137-17</v>
          </cell>
        </row>
        <row r="20">
          <cell r="A20" t="str">
            <v>137-18</v>
          </cell>
        </row>
        <row r="21">
          <cell r="A21" t="str">
            <v>137-19</v>
          </cell>
        </row>
        <row r="22">
          <cell r="A22" t="str">
            <v>137-20</v>
          </cell>
        </row>
        <row r="23">
          <cell r="A23" t="str">
            <v>137-21</v>
          </cell>
        </row>
        <row r="24">
          <cell r="A24" t="str">
            <v>137-22</v>
          </cell>
        </row>
        <row r="25">
          <cell r="A25" t="str">
            <v>137-23</v>
          </cell>
        </row>
        <row r="26">
          <cell r="A26" t="str">
            <v>137-24</v>
          </cell>
        </row>
        <row r="27">
          <cell r="A27" t="str">
            <v>137-25</v>
          </cell>
        </row>
        <row r="28">
          <cell r="A28" t="str">
            <v>137-26</v>
          </cell>
        </row>
        <row r="29">
          <cell r="A29" t="str">
            <v>137-27</v>
          </cell>
        </row>
        <row r="30">
          <cell r="A30" t="str">
            <v>137-28</v>
          </cell>
        </row>
        <row r="31">
          <cell r="A31" t="str">
            <v>137-29</v>
          </cell>
        </row>
        <row r="32">
          <cell r="A32" t="str">
            <v>137-30</v>
          </cell>
        </row>
        <row r="33">
          <cell r="A33" t="str">
            <v>137-31</v>
          </cell>
        </row>
        <row r="34">
          <cell r="A34" t="str">
            <v>138-1</v>
          </cell>
        </row>
        <row r="35">
          <cell r="A35" t="str">
            <v>138-2</v>
          </cell>
        </row>
        <row r="36">
          <cell r="A36" t="str">
            <v>138-3</v>
          </cell>
        </row>
        <row r="37">
          <cell r="A37" t="str">
            <v>138-4</v>
          </cell>
        </row>
        <row r="38">
          <cell r="A38" t="str">
            <v>138-5</v>
          </cell>
        </row>
        <row r="39">
          <cell r="A39" t="str">
            <v>138-6</v>
          </cell>
        </row>
        <row r="40">
          <cell r="A40" t="str">
            <v>138-7</v>
          </cell>
        </row>
        <row r="41">
          <cell r="A41" t="str">
            <v>138-8</v>
          </cell>
        </row>
        <row r="42">
          <cell r="A42" t="str">
            <v>138-9</v>
          </cell>
        </row>
        <row r="43">
          <cell r="A43" t="str">
            <v>138-10</v>
          </cell>
        </row>
        <row r="44">
          <cell r="A44">
            <v>139</v>
          </cell>
        </row>
        <row r="45">
          <cell r="A45" t="str">
            <v>140-1</v>
          </cell>
        </row>
        <row r="46">
          <cell r="A46" t="str">
            <v>140-2</v>
          </cell>
        </row>
        <row r="47">
          <cell r="A47" t="str">
            <v>140-3</v>
          </cell>
        </row>
        <row r="48">
          <cell r="A48" t="str">
            <v>140-4</v>
          </cell>
        </row>
        <row r="49">
          <cell r="A49" t="str">
            <v>140-5</v>
          </cell>
        </row>
        <row r="50">
          <cell r="A50" t="str">
            <v>140-6</v>
          </cell>
        </row>
        <row r="51">
          <cell r="A51" t="str">
            <v>140-7</v>
          </cell>
        </row>
        <row r="52">
          <cell r="A52" t="str">
            <v>140-8</v>
          </cell>
        </row>
        <row r="53">
          <cell r="A53" t="str">
            <v>140-9</v>
          </cell>
        </row>
        <row r="54">
          <cell r="A54" t="str">
            <v>140-10</v>
          </cell>
        </row>
        <row r="55">
          <cell r="A55" t="str">
            <v>140-11</v>
          </cell>
        </row>
        <row r="56">
          <cell r="A56" t="str">
            <v>140-12</v>
          </cell>
        </row>
        <row r="57">
          <cell r="A57" t="str">
            <v>140-13</v>
          </cell>
        </row>
        <row r="58">
          <cell r="A58" t="str">
            <v>140-14</v>
          </cell>
        </row>
        <row r="59">
          <cell r="A59" t="str">
            <v>140-15</v>
          </cell>
        </row>
        <row r="60">
          <cell r="A60" t="str">
            <v>140-16</v>
          </cell>
        </row>
      </sheetData>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nstru.kz/code_new.jsp?&amp;t=GPS%2D%D0%BC%D0%BE%D0%BD%D0%B8%D1%82%D0%BE%D1%80%D0%B8%D0%BD%D0%B3%D0%B0&amp;s=common&amp;p=10&amp;n=0&amp;S=749020%2E000&amp;N=%D0%A3%D1%81%D0%BB%D1%83%D0%B3%D0%B8%20%D0%BC%D0%BE%D0%BD%D0%B8%D1%82%D0%BE%D1%80%D0%B8%D0%BD%D0%B3%D0%B0%20%D0%B7%D0%B0%20%D0%B0%D0%B2%D1%82%D0%BE%D1%82%D1%80%D0%B0%D0%BD%D1%81%D0%BF%D0%BE%D1%80%D1%82%D0%BD%D1%8B%D0%BC%D0%B8%20%D1%81%D1%80%D0%B5%D0%B4%D1%81%D1%82%D0%B2%D0%B0%D0%BC%D0%B8%20%D0%BF%D0%BE%D1%81%D1%80%D0%B5%D0%B4%D1%81%D1%82%D0%B2%D0%BE%D0%BC%20%D1%81%D0%B8%D1%81%D1%82%D0%B5%D0%BC%D1%8B%20GPS%2D%D0%BC%D0%BE%D0%BD%D0%B8%D1%82%D0%BE%D1%80%D0%B8%D0%BD%D0%B3%D0%B0&amp;fc=1&amp;fg=0&amp;new=749020.000.000125" TargetMode="External"/><Relationship Id="rId2" Type="http://schemas.openxmlformats.org/officeDocument/2006/relationships/hyperlink" Target="https://enstru.kz/code_new.jsp?&amp;t=%D0%A3%D1%81%D0%BB%D1%83%D0%B3%D0%B8%20%D0%BF%D0%BE&amp;s=common&amp;st=service&amp;p=10&amp;n=0&amp;S=331212%2E400&amp;N=%D0%A3%D1%81%D0%BB%D1%83%D0%B3%D0%B8%20%D0%BF%D0%BE%20%D1%82%D0%B5%D1%85%D0%BD%D0%B8%D1%87%D0%B5%D1%81%D0%BA%D0%BE%D0%BC%D1%83%20%D0%BE%D0%B1%D1%81%D0%BB%D1%83%D0%B6%D0%B8%D0%B2%D0%B0%D0%BD%D0%B8%D1%8E%20%D0%BD%D0%B0%D1%81%D0%BE%D1%81%D0%BD%D0%BE%D0%B3%D0%BE%20%D0%BE%D0%B1%D0%BE%D1%80%D1%83%D0%B4%D0%BE%D0%B2%D0%B0%D0%BD%D0%B8%D1%8F&amp;fc=1&amp;fg=0&amp;new=331212.400.000002" TargetMode="External"/><Relationship Id="rId1" Type="http://schemas.openxmlformats.org/officeDocument/2006/relationships/hyperlink" Target="https://enstru.kz/code_new.jsp?&amp;t=GPS%2D%D0%BC%D0%BE%D0%BD%D0%B8%D1%82%D0%BE%D1%80%D0%B8%D0%BD%D0%B3%D0%B0&amp;s=common&amp;p=10&amp;n=0&amp;S=749020%2E000&amp;N=%D0%A3%D1%81%D0%BB%D1%83%D0%B3%D0%B8%20%D0%BC%D0%BE%D0%BD%D0%B8%D1%82%D0%BE%D1%80%D0%B8%D0%BD%D0%B3%D0%B0%20%D0%B7%D0%B0%20%D0%B0%D0%B2%D1%82%D0%BE%D1%82%D1%80%D0%B0%D0%BD%D1%81%D0%BF%D0%BE%D1%80%D1%82%D0%BD%D1%8B%D0%BC%D0%B8%20%D1%81%D1%80%D0%B5%D0%B4%D1%81%D1%82%D0%B2%D0%B0%D0%BC%D0%B8%20%D0%BF%D0%BE%D1%81%D1%80%D0%B5%D0%B4%D1%81%D1%82%D0%B2%D0%BE%D0%BC%20%D1%81%D0%B8%D1%81%D1%82%D0%B5%D0%BC%D1%8B%20GPS%2D%D0%BC%D0%BE%D0%BD%D0%B8%D1%82%D0%BE%D1%80%D0%B8%D0%BD%D0%B3%D0%B0&amp;fc=1&amp;fg=0&amp;new=749020.000.000125"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175"/>
  <sheetViews>
    <sheetView tabSelected="1" topLeftCell="AP136" zoomScale="85" zoomScaleNormal="85" workbookViewId="0">
      <selection activeCell="AX15" sqref="AX15"/>
    </sheetView>
  </sheetViews>
  <sheetFormatPr defaultRowHeight="24.95" customHeight="1" x14ac:dyDescent="0.25"/>
  <cols>
    <col min="1" max="1" width="11.5703125" style="25" customWidth="1"/>
    <col min="2" max="3" width="12.140625" style="25" customWidth="1"/>
    <col min="4" max="4" width="14.85546875" style="25" customWidth="1"/>
    <col min="5" max="5" width="15.28515625" style="25" customWidth="1"/>
    <col min="6" max="6" width="10" style="25" customWidth="1"/>
    <col min="7" max="7" width="18.42578125" style="39" customWidth="1"/>
    <col min="8" max="8" width="38.7109375" style="39" customWidth="1"/>
    <col min="9" max="9" width="16.140625" style="39" customWidth="1"/>
    <col min="10" max="12" width="9.140625" style="25" customWidth="1"/>
    <col min="13" max="13" width="9.28515625" style="277" customWidth="1"/>
    <col min="14" max="14" width="11.42578125" style="25" customWidth="1"/>
    <col min="15" max="15" width="33" style="25" customWidth="1"/>
    <col min="16" max="17" width="9.140625" style="25" customWidth="1"/>
    <col min="18" max="18" width="11" style="277" customWidth="1"/>
    <col min="19" max="23" width="9.140625" style="25" customWidth="1"/>
    <col min="24" max="26" width="9.28515625" style="25" customWidth="1"/>
    <col min="27" max="28" width="9.140625" style="25" customWidth="1"/>
    <col min="29" max="29" width="18.42578125" style="25" customWidth="1"/>
    <col min="30" max="30" width="16.140625" style="25" customWidth="1"/>
    <col min="31" max="31" width="21.28515625" style="30" customWidth="1"/>
    <col min="32" max="32" width="18.85546875" style="30" customWidth="1"/>
    <col min="33" max="33" width="16.5703125" style="30" customWidth="1"/>
    <col min="34" max="34" width="16.140625" style="30" customWidth="1"/>
    <col min="35" max="35" width="18.85546875" style="30" customWidth="1"/>
    <col min="36" max="36" width="21.42578125" style="30" customWidth="1"/>
    <col min="37" max="37" width="16.42578125" style="25" customWidth="1"/>
    <col min="38" max="38" width="15.5703125" style="25" customWidth="1"/>
    <col min="39" max="39" width="19.7109375" style="30" customWidth="1"/>
    <col min="40" max="40" width="22.5703125" style="30" customWidth="1"/>
    <col min="41" max="41" width="15" style="30" customWidth="1"/>
    <col min="42" max="42" width="16.42578125" style="30" customWidth="1"/>
    <col min="43" max="43" width="20" style="30" customWidth="1"/>
    <col min="44" max="44" width="22.5703125" style="30" customWidth="1"/>
    <col min="45" max="45" width="20.42578125" style="30" customWidth="1"/>
    <col min="46" max="46" width="9.140625" style="30" customWidth="1"/>
    <col min="47" max="47" width="23" style="30" customWidth="1"/>
    <col min="48" max="48" width="18.7109375" style="30" customWidth="1"/>
    <col min="49" max="49" width="14.28515625" style="30" customWidth="1"/>
    <col min="50" max="51" width="22" style="30" bestFit="1" customWidth="1"/>
    <col min="52" max="52" width="13.5703125" style="25" customWidth="1"/>
    <col min="53" max="53" width="9.140625" style="25" customWidth="1"/>
    <col min="54" max="54" width="80" style="25" customWidth="1"/>
    <col min="55" max="55" width="61" style="25" customWidth="1"/>
    <col min="56" max="63" width="9.140625" style="25" customWidth="1"/>
    <col min="64" max="64" width="18.28515625" style="12" customWidth="1"/>
    <col min="65" max="65" width="17.5703125" style="12" customWidth="1"/>
    <col min="66" max="16384" width="9.140625" style="24"/>
  </cols>
  <sheetData>
    <row r="1" spans="1:65" ht="24.95" customHeight="1" x14ac:dyDescent="0.25">
      <c r="A1" s="372" t="s">
        <v>477</v>
      </c>
      <c r="B1" s="372"/>
      <c r="C1" s="372"/>
      <c r="D1" s="372"/>
      <c r="E1" s="372"/>
      <c r="F1" s="372"/>
      <c r="G1" s="372"/>
      <c r="H1" s="372"/>
      <c r="I1" s="372"/>
      <c r="J1" s="372"/>
      <c r="K1" s="372"/>
      <c r="L1" s="372"/>
      <c r="M1" s="372"/>
      <c r="N1" s="372"/>
      <c r="O1" s="372"/>
    </row>
    <row r="2" spans="1:65" ht="24.95" customHeight="1" x14ac:dyDescent="0.25">
      <c r="A2" s="1"/>
      <c r="B2" s="1"/>
      <c r="C2" s="1"/>
      <c r="D2" s="1"/>
      <c r="E2" s="1"/>
      <c r="F2" s="2"/>
      <c r="G2" s="35"/>
      <c r="H2" s="35"/>
      <c r="I2" s="35"/>
      <c r="J2" s="3"/>
      <c r="K2" s="4"/>
      <c r="L2" s="3"/>
      <c r="M2" s="271"/>
      <c r="N2" s="5"/>
      <c r="O2" s="34" t="s">
        <v>480</v>
      </c>
      <c r="P2" s="31"/>
      <c r="Q2" s="31"/>
      <c r="R2" s="289"/>
      <c r="S2" s="31"/>
      <c r="T2" s="31"/>
      <c r="U2" s="31"/>
      <c r="V2" s="31"/>
      <c r="W2" s="31"/>
      <c r="X2" s="31"/>
      <c r="Y2" s="31"/>
      <c r="Z2" s="32"/>
      <c r="AA2" s="32"/>
      <c r="AB2" s="33"/>
      <c r="AC2" s="5"/>
      <c r="AD2" s="7"/>
      <c r="AE2" s="8"/>
      <c r="AF2" s="8"/>
      <c r="AG2" s="8"/>
      <c r="AH2" s="8"/>
      <c r="AI2" s="8"/>
      <c r="AJ2" s="8"/>
      <c r="AK2" s="7"/>
      <c r="AL2" s="7"/>
      <c r="AM2" s="8"/>
      <c r="AN2" s="8"/>
      <c r="AO2" s="8"/>
      <c r="AP2" s="8"/>
      <c r="AQ2" s="8"/>
      <c r="AR2" s="8"/>
      <c r="AS2" s="8"/>
      <c r="AT2" s="8"/>
      <c r="AU2" s="8"/>
      <c r="AV2" s="8"/>
      <c r="AW2" s="8"/>
      <c r="AX2" s="9"/>
      <c r="AY2" s="8"/>
      <c r="AZ2" s="6"/>
      <c r="BA2" s="10"/>
      <c r="BB2" s="1"/>
      <c r="BC2" s="3"/>
      <c r="BD2" s="1"/>
      <c r="BE2" s="1"/>
      <c r="BF2" s="1"/>
      <c r="BG2" s="1"/>
      <c r="BH2" s="1"/>
      <c r="BI2" s="1"/>
      <c r="BJ2" s="1"/>
      <c r="BK2" s="11"/>
    </row>
    <row r="3" spans="1:65" ht="24.95" customHeight="1" x14ac:dyDescent="0.25">
      <c r="A3" s="1"/>
      <c r="B3" s="1"/>
      <c r="C3" s="1"/>
      <c r="D3" s="1"/>
      <c r="E3" s="1"/>
      <c r="F3" s="2"/>
      <c r="G3" s="35"/>
      <c r="H3" s="35"/>
      <c r="I3" s="35"/>
      <c r="J3" s="3"/>
      <c r="K3" s="4"/>
      <c r="L3" s="3"/>
      <c r="M3" s="271"/>
      <c r="N3" s="5"/>
      <c r="O3" s="34" t="s">
        <v>588</v>
      </c>
      <c r="P3" s="31"/>
      <c r="Q3" s="31"/>
      <c r="R3" s="289"/>
      <c r="S3" s="31"/>
      <c r="T3" s="31"/>
      <c r="U3" s="31"/>
      <c r="V3" s="31"/>
      <c r="W3" s="31"/>
      <c r="X3" s="31"/>
      <c r="Y3" s="31"/>
      <c r="Z3" s="32"/>
      <c r="AA3" s="32"/>
      <c r="AB3" s="33"/>
      <c r="AC3" s="5"/>
      <c r="AD3" s="7"/>
      <c r="AE3" s="8"/>
      <c r="AF3" s="8"/>
      <c r="AG3" s="8"/>
      <c r="AH3" s="8"/>
      <c r="AI3" s="8"/>
      <c r="AJ3" s="8"/>
      <c r="AK3" s="7"/>
      <c r="AL3" s="7"/>
      <c r="AM3" s="8"/>
      <c r="AN3" s="8"/>
      <c r="AO3" s="8"/>
      <c r="AP3" s="8"/>
      <c r="AQ3" s="8"/>
      <c r="AR3" s="8"/>
      <c r="AS3" s="8"/>
      <c r="AT3" s="8"/>
      <c r="AU3" s="8"/>
      <c r="AV3" s="8"/>
      <c r="AW3" s="8"/>
      <c r="AX3" s="9"/>
      <c r="AY3" s="8"/>
      <c r="AZ3" s="6"/>
      <c r="BA3" s="10"/>
      <c r="BB3" s="1"/>
      <c r="BC3" s="3"/>
      <c r="BD3" s="1"/>
      <c r="BE3" s="1"/>
      <c r="BF3" s="1"/>
      <c r="BG3" s="1"/>
      <c r="BH3" s="1"/>
      <c r="BI3" s="1"/>
      <c r="BJ3" s="1"/>
      <c r="BK3" s="11"/>
    </row>
    <row r="4" spans="1:65" ht="24.95" customHeight="1" thickBot="1" x14ac:dyDescent="0.3">
      <c r="A4" s="1"/>
      <c r="B4" s="1"/>
      <c r="C4" s="1"/>
      <c r="D4" s="1"/>
      <c r="E4" s="1"/>
      <c r="F4" s="2"/>
      <c r="G4" s="35"/>
      <c r="H4" s="35"/>
      <c r="I4" s="35"/>
      <c r="J4" s="3"/>
      <c r="K4" s="4"/>
      <c r="L4" s="3"/>
      <c r="M4" s="271"/>
      <c r="N4" s="5"/>
      <c r="O4" s="34" t="s">
        <v>593</v>
      </c>
      <c r="P4" s="31"/>
      <c r="Q4" s="31"/>
      <c r="R4" s="289"/>
      <c r="S4" s="31"/>
      <c r="T4" s="31"/>
      <c r="U4" s="31"/>
      <c r="V4" s="31"/>
      <c r="W4" s="31"/>
      <c r="X4" s="31"/>
      <c r="Y4" s="31"/>
      <c r="Z4" s="32"/>
      <c r="AA4" s="32"/>
      <c r="AB4" s="33"/>
      <c r="AC4" s="5"/>
      <c r="AD4" s="7"/>
      <c r="AE4" s="8"/>
      <c r="AF4" s="8"/>
      <c r="AG4" s="8"/>
      <c r="AH4" s="8"/>
      <c r="AI4" s="8"/>
      <c r="AJ4" s="8"/>
      <c r="AK4" s="7"/>
      <c r="AL4" s="7"/>
      <c r="AM4" s="8"/>
      <c r="AN4" s="8"/>
      <c r="AO4" s="8"/>
      <c r="AP4" s="8"/>
      <c r="AQ4" s="8"/>
      <c r="AR4" s="8"/>
      <c r="AS4" s="8"/>
      <c r="AT4" s="8"/>
      <c r="AU4" s="8"/>
      <c r="AV4" s="8"/>
      <c r="AW4" s="8"/>
      <c r="AX4" s="9"/>
      <c r="AY4" s="8"/>
      <c r="AZ4" s="6"/>
      <c r="BA4" s="10"/>
      <c r="BB4" s="1"/>
      <c r="BC4" s="3"/>
      <c r="BD4" s="1"/>
      <c r="BE4" s="1"/>
      <c r="BF4" s="1"/>
      <c r="BG4" s="1"/>
      <c r="BH4" s="1"/>
      <c r="BI4" s="1"/>
      <c r="BJ4" s="1"/>
      <c r="BK4" s="11"/>
    </row>
    <row r="5" spans="1:65" ht="24.95" customHeight="1" x14ac:dyDescent="0.25">
      <c r="A5" s="1"/>
      <c r="B5" s="1"/>
      <c r="C5" s="1"/>
      <c r="D5" s="1"/>
      <c r="E5" s="1"/>
      <c r="F5" s="2"/>
      <c r="G5" s="35"/>
      <c r="H5" s="35"/>
      <c r="I5" s="35"/>
      <c r="J5" s="3"/>
      <c r="K5" s="4"/>
      <c r="L5" s="3"/>
      <c r="M5" s="271"/>
      <c r="N5" s="5"/>
      <c r="O5" s="34" t="s">
        <v>671</v>
      </c>
      <c r="P5" s="31"/>
      <c r="Q5" s="31"/>
      <c r="R5" s="289"/>
      <c r="S5" s="31"/>
      <c r="T5" s="31"/>
      <c r="U5" s="31"/>
      <c r="V5" s="31"/>
      <c r="W5" s="31"/>
      <c r="X5" s="31"/>
      <c r="Y5" s="31"/>
      <c r="Z5" s="32"/>
      <c r="AA5" s="32"/>
      <c r="AB5" s="33"/>
      <c r="AC5" s="5"/>
      <c r="AD5" s="7"/>
      <c r="AE5" s="8"/>
      <c r="AF5" s="8"/>
      <c r="AG5" s="8"/>
      <c r="AH5" s="8"/>
      <c r="AI5" s="8"/>
      <c r="AJ5" s="8"/>
      <c r="AK5" s="7"/>
      <c r="AL5" s="7"/>
      <c r="AM5" s="8"/>
      <c r="AN5" s="8"/>
      <c r="AO5" s="8"/>
      <c r="AP5" s="8"/>
      <c r="AQ5" s="8"/>
      <c r="AR5" s="8"/>
      <c r="AS5" s="8"/>
      <c r="AT5" s="8"/>
      <c r="AU5" s="8"/>
      <c r="AV5" s="8"/>
      <c r="AW5" s="8"/>
      <c r="AX5" s="9"/>
      <c r="AY5" s="8"/>
      <c r="AZ5" s="6"/>
      <c r="BA5" s="10"/>
      <c r="BB5" s="1"/>
      <c r="BC5" s="3"/>
      <c r="BD5" s="1"/>
      <c r="BE5" s="1"/>
      <c r="BF5" s="1"/>
      <c r="BG5" s="1"/>
      <c r="BH5" s="1"/>
      <c r="BI5" s="1"/>
      <c r="BJ5" s="1"/>
      <c r="BK5" s="11"/>
    </row>
    <row r="6" spans="1:65" ht="24.95" customHeight="1" x14ac:dyDescent="0.25">
      <c r="A6" s="1"/>
      <c r="B6" s="1"/>
      <c r="C6" s="1"/>
      <c r="D6" s="1"/>
      <c r="E6" s="1"/>
      <c r="F6" s="2"/>
      <c r="G6" s="35"/>
      <c r="H6" s="35"/>
      <c r="I6" s="35"/>
      <c r="J6" s="3"/>
      <c r="K6" s="4"/>
      <c r="L6" s="3"/>
      <c r="M6" s="271"/>
      <c r="N6" s="5"/>
      <c r="O6" s="34" t="s">
        <v>672</v>
      </c>
      <c r="P6" s="31"/>
      <c r="Q6" s="31"/>
      <c r="R6" s="289"/>
      <c r="S6" s="31"/>
      <c r="T6" s="31"/>
      <c r="U6" s="31"/>
      <c r="V6" s="31"/>
      <c r="W6" s="31"/>
      <c r="X6" s="31"/>
      <c r="Y6" s="31"/>
      <c r="Z6" s="32"/>
      <c r="AA6" s="32"/>
      <c r="AB6" s="33"/>
      <c r="AC6" s="5"/>
      <c r="AD6" s="7"/>
      <c r="AE6" s="8"/>
      <c r="AF6" s="8"/>
      <c r="AG6" s="8"/>
      <c r="AH6" s="8"/>
      <c r="AI6" s="8"/>
      <c r="AJ6" s="8"/>
      <c r="AK6" s="7"/>
      <c r="AL6" s="7"/>
      <c r="AM6" s="8"/>
      <c r="AN6" s="8"/>
      <c r="AO6" s="8"/>
      <c r="AP6" s="8"/>
      <c r="AQ6" s="8"/>
      <c r="AR6" s="8"/>
      <c r="AS6" s="8"/>
      <c r="AT6" s="8"/>
      <c r="AU6" s="8"/>
      <c r="AV6" s="8"/>
      <c r="AW6" s="8"/>
      <c r="AX6" s="9"/>
      <c r="AY6" s="8"/>
      <c r="AZ6" s="6"/>
      <c r="BA6" s="10"/>
      <c r="BB6" s="1"/>
      <c r="BC6" s="3"/>
      <c r="BD6" s="1"/>
      <c r="BE6" s="1"/>
      <c r="BF6" s="1"/>
      <c r="BG6" s="1"/>
      <c r="BH6" s="1"/>
      <c r="BI6" s="1"/>
      <c r="BJ6" s="1"/>
      <c r="BK6" s="11"/>
    </row>
    <row r="7" spans="1:65" ht="24.95" customHeight="1" thickBot="1" x14ac:dyDescent="0.3">
      <c r="A7" s="1"/>
      <c r="B7" s="1"/>
      <c r="C7" s="1"/>
      <c r="D7" s="1"/>
      <c r="E7" s="1"/>
      <c r="F7" s="2"/>
      <c r="G7" s="35"/>
      <c r="H7" s="35"/>
      <c r="I7" s="35"/>
      <c r="J7" s="3"/>
      <c r="K7" s="4"/>
      <c r="L7" s="3"/>
      <c r="M7" s="271"/>
      <c r="N7" s="5"/>
      <c r="O7" s="34" t="s">
        <v>673</v>
      </c>
      <c r="P7" s="31"/>
      <c r="Q7" s="31"/>
      <c r="R7" s="289"/>
      <c r="S7" s="31"/>
      <c r="T7" s="31"/>
      <c r="U7" s="31"/>
      <c r="V7" s="31"/>
      <c r="W7" s="31"/>
      <c r="X7" s="31"/>
      <c r="Y7" s="31"/>
      <c r="Z7" s="32"/>
      <c r="AA7" s="32"/>
      <c r="AB7" s="33"/>
      <c r="AC7" s="5"/>
      <c r="AD7" s="7"/>
      <c r="AE7" s="8"/>
      <c r="AF7" s="8"/>
      <c r="AG7" s="8"/>
      <c r="AH7" s="8"/>
      <c r="AI7" s="8"/>
      <c r="AJ7" s="8"/>
      <c r="AK7" s="7"/>
      <c r="AL7" s="7"/>
      <c r="AM7" s="8"/>
      <c r="AN7" s="8"/>
      <c r="AO7" s="8"/>
      <c r="AP7" s="8"/>
      <c r="AQ7" s="8"/>
      <c r="AR7" s="8"/>
      <c r="AS7" s="8"/>
      <c r="AT7" s="8"/>
      <c r="AU7" s="8"/>
      <c r="AV7" s="8"/>
      <c r="AW7" s="8"/>
      <c r="AX7" s="9"/>
      <c r="AY7" s="8"/>
      <c r="AZ7" s="6"/>
      <c r="BA7" s="10"/>
      <c r="BB7" s="1"/>
      <c r="BC7" s="3"/>
      <c r="BD7" s="1"/>
      <c r="BE7" s="1"/>
      <c r="BF7" s="1"/>
      <c r="BG7" s="1"/>
      <c r="BH7" s="1"/>
      <c r="BI7" s="1"/>
      <c r="BJ7" s="1"/>
      <c r="BK7" s="11"/>
    </row>
    <row r="8" spans="1:65" ht="24.95" customHeight="1" x14ac:dyDescent="0.25">
      <c r="A8" s="397" t="s">
        <v>0</v>
      </c>
      <c r="B8" s="400" t="s">
        <v>1</v>
      </c>
      <c r="C8" s="403" t="s">
        <v>478</v>
      </c>
      <c r="D8" s="383" t="s">
        <v>2</v>
      </c>
      <c r="E8" s="383" t="s">
        <v>3</v>
      </c>
      <c r="F8" s="383" t="s">
        <v>4</v>
      </c>
      <c r="G8" s="394" t="s">
        <v>5</v>
      </c>
      <c r="H8" s="394" t="s">
        <v>6</v>
      </c>
      <c r="I8" s="394" t="s">
        <v>7</v>
      </c>
      <c r="J8" s="383" t="s">
        <v>8</v>
      </c>
      <c r="K8" s="383" t="s">
        <v>9</v>
      </c>
      <c r="L8" s="383" t="s">
        <v>10</v>
      </c>
      <c r="M8" s="391" t="s">
        <v>11</v>
      </c>
      <c r="N8" s="383" t="s">
        <v>12</v>
      </c>
      <c r="O8" s="383" t="s">
        <v>13</v>
      </c>
      <c r="P8" s="383" t="s">
        <v>14</v>
      </c>
      <c r="Q8" s="383" t="s">
        <v>15</v>
      </c>
      <c r="R8" s="391" t="s">
        <v>16</v>
      </c>
      <c r="S8" s="383" t="s">
        <v>17</v>
      </c>
      <c r="T8" s="383" t="s">
        <v>18</v>
      </c>
      <c r="U8" s="383" t="s">
        <v>19</v>
      </c>
      <c r="V8" s="383"/>
      <c r="W8" s="383"/>
      <c r="X8" s="383" t="s">
        <v>20</v>
      </c>
      <c r="Y8" s="383"/>
      <c r="Z8" s="383"/>
      <c r="AA8" s="383" t="s">
        <v>21</v>
      </c>
      <c r="AB8" s="383" t="s">
        <v>22</v>
      </c>
      <c r="AC8" s="383" t="s">
        <v>23</v>
      </c>
      <c r="AD8" s="383"/>
      <c r="AE8" s="383"/>
      <c r="AF8" s="383"/>
      <c r="AG8" s="381" t="s">
        <v>24</v>
      </c>
      <c r="AH8" s="381"/>
      <c r="AI8" s="381"/>
      <c r="AJ8" s="381"/>
      <c r="AK8" s="390" t="s">
        <v>25</v>
      </c>
      <c r="AL8" s="390"/>
      <c r="AM8" s="390"/>
      <c r="AN8" s="390"/>
      <c r="AO8" s="381" t="s">
        <v>26</v>
      </c>
      <c r="AP8" s="381"/>
      <c r="AQ8" s="381"/>
      <c r="AR8" s="381"/>
      <c r="AS8" s="381" t="s">
        <v>27</v>
      </c>
      <c r="AT8" s="381"/>
      <c r="AU8" s="381"/>
      <c r="AV8" s="381"/>
      <c r="AW8" s="382" t="s">
        <v>28</v>
      </c>
      <c r="AX8" s="382"/>
      <c r="AY8" s="382"/>
      <c r="AZ8" s="383" t="s">
        <v>29</v>
      </c>
      <c r="BA8" s="383" t="s">
        <v>30</v>
      </c>
      <c r="BB8" s="383"/>
      <c r="BC8" s="383" t="s">
        <v>31</v>
      </c>
      <c r="BD8" s="383"/>
      <c r="BE8" s="383"/>
      <c r="BF8" s="383"/>
      <c r="BG8" s="383"/>
      <c r="BH8" s="383"/>
      <c r="BI8" s="383"/>
      <c r="BJ8" s="383"/>
      <c r="BK8" s="385"/>
      <c r="BL8" s="386"/>
      <c r="BM8" s="375"/>
    </row>
    <row r="9" spans="1:65" ht="24.95" customHeight="1" x14ac:dyDescent="0.25">
      <c r="A9" s="398"/>
      <c r="B9" s="401"/>
      <c r="C9" s="404"/>
      <c r="D9" s="378"/>
      <c r="E9" s="378"/>
      <c r="F9" s="378"/>
      <c r="G9" s="395"/>
      <c r="H9" s="395"/>
      <c r="I9" s="395"/>
      <c r="J9" s="378"/>
      <c r="K9" s="378"/>
      <c r="L9" s="378"/>
      <c r="M9" s="392"/>
      <c r="N9" s="378"/>
      <c r="O9" s="378"/>
      <c r="P9" s="378"/>
      <c r="Q9" s="378"/>
      <c r="R9" s="392"/>
      <c r="S9" s="378"/>
      <c r="T9" s="378"/>
      <c r="U9" s="299" t="s">
        <v>33</v>
      </c>
      <c r="V9" s="378" t="s">
        <v>34</v>
      </c>
      <c r="W9" s="378"/>
      <c r="X9" s="378"/>
      <c r="Y9" s="378"/>
      <c r="Z9" s="378"/>
      <c r="AA9" s="378"/>
      <c r="AB9" s="378"/>
      <c r="AC9" s="379" t="s">
        <v>35</v>
      </c>
      <c r="AD9" s="379" t="s">
        <v>36</v>
      </c>
      <c r="AE9" s="373" t="s">
        <v>37</v>
      </c>
      <c r="AF9" s="373" t="s">
        <v>38</v>
      </c>
      <c r="AG9" s="373" t="s">
        <v>35</v>
      </c>
      <c r="AH9" s="373" t="s">
        <v>36</v>
      </c>
      <c r="AI9" s="373" t="s">
        <v>37</v>
      </c>
      <c r="AJ9" s="373" t="s">
        <v>38</v>
      </c>
      <c r="AK9" s="379" t="s">
        <v>35</v>
      </c>
      <c r="AL9" s="379" t="s">
        <v>36</v>
      </c>
      <c r="AM9" s="373" t="s">
        <v>37</v>
      </c>
      <c r="AN9" s="373" t="s">
        <v>38</v>
      </c>
      <c r="AO9" s="373" t="s">
        <v>35</v>
      </c>
      <c r="AP9" s="373" t="s">
        <v>36</v>
      </c>
      <c r="AQ9" s="373" t="s">
        <v>37</v>
      </c>
      <c r="AR9" s="373" t="s">
        <v>38</v>
      </c>
      <c r="AS9" s="373" t="s">
        <v>35</v>
      </c>
      <c r="AT9" s="373" t="s">
        <v>36</v>
      </c>
      <c r="AU9" s="373" t="s">
        <v>37</v>
      </c>
      <c r="AV9" s="373" t="s">
        <v>38</v>
      </c>
      <c r="AW9" s="373" t="s">
        <v>35</v>
      </c>
      <c r="AX9" s="373" t="s">
        <v>37</v>
      </c>
      <c r="AY9" s="373" t="s">
        <v>38</v>
      </c>
      <c r="AZ9" s="378"/>
      <c r="BA9" s="378" t="s">
        <v>39</v>
      </c>
      <c r="BB9" s="378" t="s">
        <v>32</v>
      </c>
      <c r="BC9" s="378" t="s">
        <v>40</v>
      </c>
      <c r="BD9" s="378"/>
      <c r="BE9" s="378"/>
      <c r="BF9" s="378" t="s">
        <v>41</v>
      </c>
      <c r="BG9" s="378"/>
      <c r="BH9" s="378"/>
      <c r="BI9" s="378" t="s">
        <v>42</v>
      </c>
      <c r="BJ9" s="378"/>
      <c r="BK9" s="389"/>
      <c r="BL9" s="387"/>
      <c r="BM9" s="376"/>
    </row>
    <row r="10" spans="1:65" ht="24.95" customHeight="1" thickBot="1" x14ac:dyDescent="0.3">
      <c r="A10" s="399"/>
      <c r="B10" s="402"/>
      <c r="C10" s="405"/>
      <c r="D10" s="384"/>
      <c r="E10" s="384"/>
      <c r="F10" s="384"/>
      <c r="G10" s="396"/>
      <c r="H10" s="396"/>
      <c r="I10" s="396"/>
      <c r="J10" s="384"/>
      <c r="K10" s="384"/>
      <c r="L10" s="384"/>
      <c r="M10" s="393"/>
      <c r="N10" s="384"/>
      <c r="O10" s="384"/>
      <c r="P10" s="384"/>
      <c r="Q10" s="384"/>
      <c r="R10" s="393"/>
      <c r="S10" s="384"/>
      <c r="T10" s="384"/>
      <c r="U10" s="300" t="s">
        <v>43</v>
      </c>
      <c r="V10" s="13" t="s">
        <v>44</v>
      </c>
      <c r="W10" s="13" t="s">
        <v>43</v>
      </c>
      <c r="X10" s="13" t="s">
        <v>45</v>
      </c>
      <c r="Y10" s="13" t="s">
        <v>46</v>
      </c>
      <c r="Z10" s="13" t="s">
        <v>47</v>
      </c>
      <c r="AA10" s="384"/>
      <c r="AB10" s="384"/>
      <c r="AC10" s="380"/>
      <c r="AD10" s="380"/>
      <c r="AE10" s="374"/>
      <c r="AF10" s="374"/>
      <c r="AG10" s="374"/>
      <c r="AH10" s="374"/>
      <c r="AI10" s="374"/>
      <c r="AJ10" s="374"/>
      <c r="AK10" s="380"/>
      <c r="AL10" s="380"/>
      <c r="AM10" s="374"/>
      <c r="AN10" s="374"/>
      <c r="AO10" s="374"/>
      <c r="AP10" s="374"/>
      <c r="AQ10" s="374"/>
      <c r="AR10" s="374"/>
      <c r="AS10" s="374"/>
      <c r="AT10" s="374"/>
      <c r="AU10" s="374"/>
      <c r="AV10" s="374"/>
      <c r="AW10" s="374"/>
      <c r="AX10" s="374"/>
      <c r="AY10" s="374"/>
      <c r="AZ10" s="384"/>
      <c r="BA10" s="384"/>
      <c r="BB10" s="384"/>
      <c r="BC10" s="13" t="s">
        <v>48</v>
      </c>
      <c r="BD10" s="13" t="s">
        <v>49</v>
      </c>
      <c r="BE10" s="13" t="s">
        <v>50</v>
      </c>
      <c r="BF10" s="13" t="s">
        <v>48</v>
      </c>
      <c r="BG10" s="13" t="s">
        <v>49</v>
      </c>
      <c r="BH10" s="13" t="s">
        <v>50</v>
      </c>
      <c r="BI10" s="13" t="s">
        <v>48</v>
      </c>
      <c r="BJ10" s="13" t="s">
        <v>49</v>
      </c>
      <c r="BK10" s="14" t="s">
        <v>50</v>
      </c>
      <c r="BL10" s="388"/>
      <c r="BM10" s="377"/>
    </row>
    <row r="11" spans="1:65" ht="24.95" customHeight="1" x14ac:dyDescent="0.25">
      <c r="A11" s="15"/>
      <c r="B11" s="16"/>
      <c r="C11" s="16"/>
      <c r="D11" s="16" t="s">
        <v>51</v>
      </c>
      <c r="E11" s="16" t="s">
        <v>52</v>
      </c>
      <c r="F11" s="16" t="s">
        <v>53</v>
      </c>
      <c r="G11" s="36" t="s">
        <v>54</v>
      </c>
      <c r="H11" s="36" t="s">
        <v>55</v>
      </c>
      <c r="I11" s="36" t="s">
        <v>56</v>
      </c>
      <c r="J11" s="16" t="s">
        <v>58</v>
      </c>
      <c r="K11" s="16" t="s">
        <v>59</v>
      </c>
      <c r="L11" s="16" t="s">
        <v>60</v>
      </c>
      <c r="M11" s="272" t="s">
        <v>61</v>
      </c>
      <c r="N11" s="16" t="s">
        <v>62</v>
      </c>
      <c r="O11" s="16" t="s">
        <v>63</v>
      </c>
      <c r="P11" s="16" t="s">
        <v>64</v>
      </c>
      <c r="Q11" s="16" t="s">
        <v>65</v>
      </c>
      <c r="R11" s="272" t="s">
        <v>66</v>
      </c>
      <c r="S11" s="16" t="s">
        <v>67</v>
      </c>
      <c r="T11" s="16" t="s">
        <v>68</v>
      </c>
      <c r="U11" s="16" t="s">
        <v>69</v>
      </c>
      <c r="V11" s="16" t="s">
        <v>70</v>
      </c>
      <c r="W11" s="16" t="s">
        <v>71</v>
      </c>
      <c r="X11" s="16" t="s">
        <v>72</v>
      </c>
      <c r="Y11" s="16" t="s">
        <v>73</v>
      </c>
      <c r="Z11" s="16" t="s">
        <v>74</v>
      </c>
      <c r="AA11" s="16" t="s">
        <v>75</v>
      </c>
      <c r="AB11" s="16" t="s">
        <v>76</v>
      </c>
      <c r="AC11" s="16" t="s">
        <v>77</v>
      </c>
      <c r="AD11" s="16" t="s">
        <v>78</v>
      </c>
      <c r="AE11" s="17" t="s">
        <v>79</v>
      </c>
      <c r="AF11" s="17" t="s">
        <v>80</v>
      </c>
      <c r="AG11" s="17" t="s">
        <v>81</v>
      </c>
      <c r="AH11" s="17" t="s">
        <v>82</v>
      </c>
      <c r="AI11" s="17" t="s">
        <v>83</v>
      </c>
      <c r="AJ11" s="17" t="s">
        <v>84</v>
      </c>
      <c r="AK11" s="16" t="s">
        <v>85</v>
      </c>
      <c r="AL11" s="16" t="s">
        <v>86</v>
      </c>
      <c r="AM11" s="17" t="s">
        <v>87</v>
      </c>
      <c r="AN11" s="17" t="s">
        <v>88</v>
      </c>
      <c r="AO11" s="17" t="s">
        <v>89</v>
      </c>
      <c r="AP11" s="17" t="s">
        <v>90</v>
      </c>
      <c r="AQ11" s="17" t="s">
        <v>91</v>
      </c>
      <c r="AR11" s="17" t="s">
        <v>92</v>
      </c>
      <c r="AS11" s="17" t="s">
        <v>93</v>
      </c>
      <c r="AT11" s="17" t="s">
        <v>94</v>
      </c>
      <c r="AU11" s="17" t="s">
        <v>95</v>
      </c>
      <c r="AV11" s="17" t="s">
        <v>96</v>
      </c>
      <c r="AW11" s="17" t="s">
        <v>97</v>
      </c>
      <c r="AX11" s="17" t="s">
        <v>98</v>
      </c>
      <c r="AY11" s="17" t="s">
        <v>99</v>
      </c>
      <c r="AZ11" s="16" t="s">
        <v>100</v>
      </c>
      <c r="BA11" s="16" t="s">
        <v>101</v>
      </c>
      <c r="BB11" s="16" t="s">
        <v>57</v>
      </c>
      <c r="BC11" s="16" t="s">
        <v>102</v>
      </c>
      <c r="BD11" s="16" t="s">
        <v>103</v>
      </c>
      <c r="BE11" s="16" t="s">
        <v>104</v>
      </c>
      <c r="BF11" s="16" t="s">
        <v>105</v>
      </c>
      <c r="BG11" s="16" t="s">
        <v>106</v>
      </c>
      <c r="BH11" s="16" t="s">
        <v>107</v>
      </c>
      <c r="BI11" s="16" t="s">
        <v>108</v>
      </c>
      <c r="BJ11" s="16" t="s">
        <v>109</v>
      </c>
      <c r="BK11" s="16" t="s">
        <v>110</v>
      </c>
      <c r="BL11" s="18"/>
      <c r="BM11" s="18"/>
    </row>
    <row r="12" spans="1:65" ht="24.95" customHeight="1" x14ac:dyDescent="0.25">
      <c r="A12" s="19" t="s">
        <v>111</v>
      </c>
      <c r="B12" s="20"/>
      <c r="C12" s="20"/>
      <c r="D12" s="21"/>
      <c r="E12" s="21"/>
      <c r="F12" s="21"/>
      <c r="G12" s="37"/>
      <c r="H12" s="37"/>
      <c r="I12" s="37"/>
      <c r="J12" s="21"/>
      <c r="K12" s="21"/>
      <c r="L12" s="21"/>
      <c r="M12" s="273"/>
      <c r="N12" s="21"/>
      <c r="O12" s="21"/>
      <c r="P12" s="21"/>
      <c r="Q12" s="21"/>
      <c r="R12" s="273"/>
      <c r="S12" s="21"/>
      <c r="T12" s="21"/>
      <c r="U12" s="21"/>
      <c r="V12" s="21"/>
      <c r="W12" s="21"/>
      <c r="X12" s="21"/>
      <c r="Y12" s="21"/>
      <c r="Z12" s="21"/>
      <c r="AA12" s="21"/>
      <c r="AB12" s="21"/>
      <c r="AC12" s="21"/>
      <c r="AD12" s="21"/>
      <c r="AE12" s="22"/>
      <c r="AF12" s="22"/>
      <c r="AG12" s="22"/>
      <c r="AH12" s="22"/>
      <c r="AI12" s="22"/>
      <c r="AJ12" s="22"/>
      <c r="AK12" s="21"/>
      <c r="AL12" s="21"/>
      <c r="AM12" s="22"/>
      <c r="AN12" s="22"/>
      <c r="AO12" s="22"/>
      <c r="AP12" s="22"/>
      <c r="AQ12" s="22"/>
      <c r="AR12" s="22"/>
      <c r="AS12" s="22"/>
      <c r="AT12" s="22"/>
      <c r="AU12" s="22"/>
      <c r="AV12" s="22"/>
      <c r="AW12" s="22"/>
      <c r="AX12" s="22">
        <f>SUM(AX13:AX31)</f>
        <v>8747697333.6867199</v>
      </c>
      <c r="AY12" s="22">
        <f>SUM(AY13:AY31)</f>
        <v>9797421013.729126</v>
      </c>
      <c r="AZ12" s="21"/>
      <c r="BA12" s="21"/>
      <c r="BB12" s="21"/>
      <c r="BC12" s="21"/>
      <c r="BD12" s="21"/>
      <c r="BE12" s="21"/>
      <c r="BF12" s="21"/>
      <c r="BG12" s="21"/>
      <c r="BH12" s="21"/>
      <c r="BI12" s="21"/>
      <c r="BJ12" s="21"/>
      <c r="BK12" s="21"/>
      <c r="BL12" s="23"/>
      <c r="BM12" s="23"/>
    </row>
    <row r="13" spans="1:65" ht="12.95" customHeight="1" x14ac:dyDescent="0.25">
      <c r="A13" s="42" t="s">
        <v>112</v>
      </c>
      <c r="B13" s="43" t="s">
        <v>113</v>
      </c>
      <c r="C13" s="44" t="s">
        <v>479</v>
      </c>
      <c r="D13" s="45">
        <v>24100000</v>
      </c>
      <c r="E13" s="44" t="s">
        <v>134</v>
      </c>
      <c r="F13" s="45"/>
      <c r="G13" s="46" t="s">
        <v>115</v>
      </c>
      <c r="H13" s="46" t="s">
        <v>116</v>
      </c>
      <c r="I13" s="46" t="s">
        <v>116</v>
      </c>
      <c r="J13" s="47" t="s">
        <v>118</v>
      </c>
      <c r="K13" s="47"/>
      <c r="L13" s="48"/>
      <c r="M13" s="49">
        <v>100</v>
      </c>
      <c r="N13" s="49">
        <v>230000000</v>
      </c>
      <c r="O13" s="50" t="s">
        <v>119</v>
      </c>
      <c r="P13" s="47" t="s">
        <v>120</v>
      </c>
      <c r="Q13" s="47" t="s">
        <v>121</v>
      </c>
      <c r="R13" s="49">
        <v>230000000</v>
      </c>
      <c r="S13" s="51" t="s">
        <v>122</v>
      </c>
      <c r="T13" s="48"/>
      <c r="U13" s="47"/>
      <c r="V13" s="44" t="s">
        <v>123</v>
      </c>
      <c r="W13" s="47" t="s">
        <v>124</v>
      </c>
      <c r="X13" s="47">
        <v>0</v>
      </c>
      <c r="Y13" s="47">
        <v>90</v>
      </c>
      <c r="Z13" s="47">
        <v>10</v>
      </c>
      <c r="AA13" s="48"/>
      <c r="AB13" s="47" t="s">
        <v>125</v>
      </c>
      <c r="AC13" s="52"/>
      <c r="AD13" s="53"/>
      <c r="AE13" s="54">
        <v>392693503.80000007</v>
      </c>
      <c r="AF13" s="54">
        <f>AE13*1.12</f>
        <v>439816724.2560001</v>
      </c>
      <c r="AG13" s="55"/>
      <c r="AH13" s="56"/>
      <c r="AI13" s="57">
        <v>388953576.75200003</v>
      </c>
      <c r="AJ13" s="54">
        <f>AI13*1.12</f>
        <v>435628005.9622401</v>
      </c>
      <c r="AK13" s="52"/>
      <c r="AL13" s="58"/>
      <c r="AM13" s="57">
        <v>404511719.82208008</v>
      </c>
      <c r="AN13" s="57">
        <f>AM13*1.12</f>
        <v>453053126.20072973</v>
      </c>
      <c r="AO13" s="56"/>
      <c r="AP13" s="56"/>
      <c r="AQ13" s="56"/>
      <c r="AR13" s="56"/>
      <c r="AS13" s="56"/>
      <c r="AT13" s="56"/>
      <c r="AU13" s="56"/>
      <c r="AV13" s="56"/>
      <c r="AW13" s="56"/>
      <c r="AX13" s="56">
        <v>0</v>
      </c>
      <c r="AY13" s="56">
        <v>0</v>
      </c>
      <c r="AZ13" s="47" t="s">
        <v>126</v>
      </c>
      <c r="BA13" s="59" t="s">
        <v>127</v>
      </c>
      <c r="BB13" s="48" t="s">
        <v>117</v>
      </c>
      <c r="BC13" s="47"/>
      <c r="BD13" s="60"/>
      <c r="BE13" s="60"/>
      <c r="BF13" s="60"/>
      <c r="BG13" s="60"/>
      <c r="BH13" s="60"/>
      <c r="BI13" s="60"/>
      <c r="BJ13" s="60"/>
      <c r="BK13" s="60"/>
      <c r="BL13" s="60"/>
      <c r="BM13" s="61"/>
    </row>
    <row r="14" spans="1:65" s="315" customFormat="1" ht="12.95" customHeight="1" x14ac:dyDescent="0.25">
      <c r="A14" s="317" t="s">
        <v>112</v>
      </c>
      <c r="B14" s="318" t="s">
        <v>113</v>
      </c>
      <c r="C14" s="319" t="s">
        <v>479</v>
      </c>
      <c r="D14" s="320">
        <v>24100000</v>
      </c>
      <c r="E14" s="348" t="s">
        <v>658</v>
      </c>
      <c r="F14" s="320"/>
      <c r="G14" s="321" t="s">
        <v>115</v>
      </c>
      <c r="H14" s="321" t="s">
        <v>116</v>
      </c>
      <c r="I14" s="321" t="s">
        <v>116</v>
      </c>
      <c r="J14" s="322" t="s">
        <v>118</v>
      </c>
      <c r="K14" s="322"/>
      <c r="L14" s="323"/>
      <c r="M14" s="324">
        <v>100</v>
      </c>
      <c r="N14" s="324">
        <v>230000000</v>
      </c>
      <c r="O14" s="325" t="s">
        <v>119</v>
      </c>
      <c r="P14" s="348" t="s">
        <v>579</v>
      </c>
      <c r="Q14" s="322" t="s">
        <v>121</v>
      </c>
      <c r="R14" s="324">
        <v>230000000</v>
      </c>
      <c r="S14" s="326" t="s">
        <v>122</v>
      </c>
      <c r="T14" s="323"/>
      <c r="U14" s="371" t="s">
        <v>124</v>
      </c>
      <c r="V14" s="319"/>
      <c r="W14" s="322"/>
      <c r="X14" s="322">
        <v>0</v>
      </c>
      <c r="Y14" s="322">
        <v>90</v>
      </c>
      <c r="Z14" s="322">
        <v>10</v>
      </c>
      <c r="AA14" s="323"/>
      <c r="AB14" s="322" t="s">
        <v>125</v>
      </c>
      <c r="AC14" s="327"/>
      <c r="AD14" s="328"/>
      <c r="AE14" s="329">
        <v>392693503.80000007</v>
      </c>
      <c r="AF14" s="329">
        <v>439816724.2560001</v>
      </c>
      <c r="AG14" s="330"/>
      <c r="AH14" s="331"/>
      <c r="AI14" s="332">
        <v>388953576.75200003</v>
      </c>
      <c r="AJ14" s="329">
        <v>435628005.9622401</v>
      </c>
      <c r="AK14" s="327"/>
      <c r="AL14" s="333"/>
      <c r="AM14" s="332">
        <v>404511719.82208008</v>
      </c>
      <c r="AN14" s="332">
        <v>453053126.20072973</v>
      </c>
      <c r="AO14" s="331"/>
      <c r="AP14" s="331"/>
      <c r="AQ14" s="331"/>
      <c r="AR14" s="331"/>
      <c r="AS14" s="331"/>
      <c r="AT14" s="331"/>
      <c r="AU14" s="331"/>
      <c r="AV14" s="331"/>
      <c r="AW14" s="331"/>
      <c r="AX14" s="331">
        <v>1186158800.3740802</v>
      </c>
      <c r="AY14" s="331">
        <v>1328497856.4189701</v>
      </c>
      <c r="AZ14" s="322" t="s">
        <v>126</v>
      </c>
      <c r="BA14" s="334" t="s">
        <v>127</v>
      </c>
      <c r="BB14" s="323" t="s">
        <v>117</v>
      </c>
      <c r="BC14" s="322"/>
      <c r="BD14" s="322"/>
      <c r="BE14" s="322"/>
      <c r="BF14" s="322"/>
      <c r="BG14" s="322"/>
      <c r="BH14" s="322"/>
      <c r="BI14" s="322"/>
      <c r="BJ14" s="322"/>
      <c r="BK14" s="322"/>
      <c r="BL14" s="322"/>
      <c r="BM14" s="323"/>
    </row>
    <row r="15" spans="1:65" ht="12.95" customHeight="1" x14ac:dyDescent="0.25">
      <c r="A15" s="42" t="s">
        <v>112</v>
      </c>
      <c r="B15" s="43" t="s">
        <v>128</v>
      </c>
      <c r="C15" s="44" t="s">
        <v>479</v>
      </c>
      <c r="D15" s="45">
        <v>24100001</v>
      </c>
      <c r="E15" s="44" t="s">
        <v>129</v>
      </c>
      <c r="F15" s="45"/>
      <c r="G15" s="46" t="s">
        <v>115</v>
      </c>
      <c r="H15" s="46" t="s">
        <v>116</v>
      </c>
      <c r="I15" s="46" t="s">
        <v>116</v>
      </c>
      <c r="J15" s="47" t="s">
        <v>118</v>
      </c>
      <c r="K15" s="48"/>
      <c r="L15" s="48"/>
      <c r="M15" s="49">
        <v>100</v>
      </c>
      <c r="N15" s="49">
        <v>230000000</v>
      </c>
      <c r="O15" s="50" t="s">
        <v>119</v>
      </c>
      <c r="P15" s="47" t="s">
        <v>120</v>
      </c>
      <c r="Q15" s="47" t="s">
        <v>121</v>
      </c>
      <c r="R15" s="49">
        <v>230000000</v>
      </c>
      <c r="S15" s="51" t="s">
        <v>122</v>
      </c>
      <c r="T15" s="48"/>
      <c r="U15" s="47"/>
      <c r="V15" s="44" t="s">
        <v>123</v>
      </c>
      <c r="W15" s="47" t="s">
        <v>124</v>
      </c>
      <c r="X15" s="47">
        <v>0</v>
      </c>
      <c r="Y15" s="47">
        <v>90</v>
      </c>
      <c r="Z15" s="47">
        <v>10</v>
      </c>
      <c r="AA15" s="48"/>
      <c r="AB15" s="47" t="s">
        <v>125</v>
      </c>
      <c r="AC15" s="48"/>
      <c r="AD15" s="48"/>
      <c r="AE15" s="56">
        <v>181139259.25999999</v>
      </c>
      <c r="AF15" s="54">
        <f t="shared" ref="AF15" si="0">AE15*1.12</f>
        <v>202875970.3712</v>
      </c>
      <c r="AG15" s="56"/>
      <c r="AH15" s="56"/>
      <c r="AI15" s="57">
        <v>179414075.51599973</v>
      </c>
      <c r="AJ15" s="54">
        <f t="shared" ref="AJ15" si="1">AI15*1.12</f>
        <v>200943764.57791972</v>
      </c>
      <c r="AK15" s="48"/>
      <c r="AL15" s="48"/>
      <c r="AM15" s="57">
        <v>186590638.53663969</v>
      </c>
      <c r="AN15" s="57">
        <f t="shared" ref="AN15" si="2">AM15*1.12</f>
        <v>208981515.16103646</v>
      </c>
      <c r="AO15" s="56"/>
      <c r="AP15" s="56"/>
      <c r="AQ15" s="56"/>
      <c r="AR15" s="56"/>
      <c r="AS15" s="56"/>
      <c r="AT15" s="56"/>
      <c r="AU15" s="56"/>
      <c r="AV15" s="56"/>
      <c r="AW15" s="56"/>
      <c r="AX15" s="56">
        <v>0</v>
      </c>
      <c r="AY15" s="56">
        <v>0</v>
      </c>
      <c r="AZ15" s="48" t="s">
        <v>126</v>
      </c>
      <c r="BA15" s="62" t="s">
        <v>131</v>
      </c>
      <c r="BB15" s="48" t="s">
        <v>130</v>
      </c>
      <c r="BC15" s="48"/>
      <c r="BD15" s="61"/>
      <c r="BE15" s="61"/>
      <c r="BF15" s="61"/>
      <c r="BG15" s="61"/>
      <c r="BH15" s="61"/>
      <c r="BI15" s="61"/>
      <c r="BJ15" s="61"/>
      <c r="BK15" s="61"/>
      <c r="BL15" s="60"/>
      <c r="BM15" s="61"/>
    </row>
    <row r="16" spans="1:65" s="315" customFormat="1" ht="12.95" customHeight="1" x14ac:dyDescent="0.25">
      <c r="A16" s="317" t="s">
        <v>112</v>
      </c>
      <c r="B16" s="318" t="s">
        <v>128</v>
      </c>
      <c r="C16" s="319" t="s">
        <v>479</v>
      </c>
      <c r="D16" s="320">
        <v>24100001</v>
      </c>
      <c r="E16" s="319" t="s">
        <v>659</v>
      </c>
      <c r="F16" s="320"/>
      <c r="G16" s="335" t="s">
        <v>115</v>
      </c>
      <c r="H16" s="321" t="s">
        <v>116</v>
      </c>
      <c r="I16" s="321" t="s">
        <v>116</v>
      </c>
      <c r="J16" s="322" t="s">
        <v>118</v>
      </c>
      <c r="K16" s="323"/>
      <c r="L16" s="336"/>
      <c r="M16" s="324">
        <v>100</v>
      </c>
      <c r="N16" s="324">
        <v>230000000</v>
      </c>
      <c r="O16" s="325" t="s">
        <v>119</v>
      </c>
      <c r="P16" s="348" t="s">
        <v>579</v>
      </c>
      <c r="Q16" s="322" t="s">
        <v>121</v>
      </c>
      <c r="R16" s="324">
        <v>230000000</v>
      </c>
      <c r="S16" s="326" t="s">
        <v>122</v>
      </c>
      <c r="T16" s="323"/>
      <c r="U16" s="371" t="s">
        <v>124</v>
      </c>
      <c r="V16" s="319"/>
      <c r="W16" s="322"/>
      <c r="X16" s="322">
        <v>0</v>
      </c>
      <c r="Y16" s="322">
        <v>90</v>
      </c>
      <c r="Z16" s="322">
        <v>10</v>
      </c>
      <c r="AA16" s="336"/>
      <c r="AB16" s="322" t="s">
        <v>125</v>
      </c>
      <c r="AC16" s="323"/>
      <c r="AD16" s="323"/>
      <c r="AE16" s="331">
        <v>181139259.25999999</v>
      </c>
      <c r="AF16" s="329">
        <v>202875970.3712</v>
      </c>
      <c r="AG16" s="337"/>
      <c r="AH16" s="331"/>
      <c r="AI16" s="332">
        <v>179414075.51599973</v>
      </c>
      <c r="AJ16" s="329">
        <v>200943764.57791972</v>
      </c>
      <c r="AK16" s="323"/>
      <c r="AL16" s="323"/>
      <c r="AM16" s="332">
        <v>186590638.53663969</v>
      </c>
      <c r="AN16" s="332">
        <v>208981515.16103646</v>
      </c>
      <c r="AO16" s="331"/>
      <c r="AP16" s="331"/>
      <c r="AQ16" s="331"/>
      <c r="AR16" s="331"/>
      <c r="AS16" s="331"/>
      <c r="AT16" s="331"/>
      <c r="AU16" s="331"/>
      <c r="AV16" s="331"/>
      <c r="AW16" s="331"/>
      <c r="AX16" s="331">
        <v>547143973.31263947</v>
      </c>
      <c r="AY16" s="331">
        <v>612801250.11015618</v>
      </c>
      <c r="AZ16" s="323" t="s">
        <v>126</v>
      </c>
      <c r="BA16" s="338" t="s">
        <v>131</v>
      </c>
      <c r="BB16" s="323" t="s">
        <v>130</v>
      </c>
      <c r="BC16" s="323"/>
      <c r="BD16" s="323"/>
      <c r="BE16" s="323"/>
      <c r="BF16" s="323"/>
      <c r="BG16" s="323"/>
      <c r="BH16" s="323"/>
      <c r="BI16" s="323"/>
      <c r="BJ16" s="323"/>
      <c r="BK16" s="323"/>
      <c r="BL16" s="322"/>
      <c r="BM16" s="323"/>
    </row>
    <row r="17" spans="1:249" ht="12.95" customHeight="1" x14ac:dyDescent="0.25">
      <c r="A17" s="47" t="s">
        <v>132</v>
      </c>
      <c r="B17" s="44" t="s">
        <v>133</v>
      </c>
      <c r="C17" s="44" t="s">
        <v>479</v>
      </c>
      <c r="D17" s="49">
        <v>24100002</v>
      </c>
      <c r="E17" s="63" t="s">
        <v>114</v>
      </c>
      <c r="F17" s="45"/>
      <c r="G17" s="64" t="s">
        <v>135</v>
      </c>
      <c r="H17" s="65" t="s">
        <v>136</v>
      </c>
      <c r="I17" s="65" t="s">
        <v>137</v>
      </c>
      <c r="J17" s="47" t="s">
        <v>118</v>
      </c>
      <c r="K17" s="47"/>
      <c r="L17" s="24"/>
      <c r="M17" s="49">
        <v>100</v>
      </c>
      <c r="N17" s="47" t="s">
        <v>139</v>
      </c>
      <c r="O17" s="66" t="s">
        <v>140</v>
      </c>
      <c r="P17" s="47" t="s">
        <v>120</v>
      </c>
      <c r="Q17" s="44" t="s">
        <v>121</v>
      </c>
      <c r="R17" s="45">
        <v>230000000</v>
      </c>
      <c r="S17" s="44" t="s">
        <v>142</v>
      </c>
      <c r="T17" s="44"/>
      <c r="U17" s="47"/>
      <c r="V17" s="44" t="s">
        <v>123</v>
      </c>
      <c r="W17" s="47" t="s">
        <v>124</v>
      </c>
      <c r="X17" s="47" t="s">
        <v>80</v>
      </c>
      <c r="Y17" s="47" t="s">
        <v>109</v>
      </c>
      <c r="Z17" s="47" t="s">
        <v>60</v>
      </c>
      <c r="AA17" s="24"/>
      <c r="AB17" s="47" t="s">
        <v>125</v>
      </c>
      <c r="AC17" s="47"/>
      <c r="AD17" s="67"/>
      <c r="AE17" s="56">
        <v>2047500000</v>
      </c>
      <c r="AF17" s="56">
        <f>AE17*1.12</f>
        <v>2293200000</v>
      </c>
      <c r="AG17" s="68"/>
      <c r="AH17" s="56"/>
      <c r="AI17" s="56">
        <v>2047500000</v>
      </c>
      <c r="AJ17" s="56">
        <f>AI17*1.12</f>
        <v>2293200000</v>
      </c>
      <c r="AK17" s="47"/>
      <c r="AL17" s="47"/>
      <c r="AM17" s="56">
        <v>2047500000</v>
      </c>
      <c r="AN17" s="56">
        <f>AM17*1.12</f>
        <v>2293200000</v>
      </c>
      <c r="AO17" s="56"/>
      <c r="AP17" s="56"/>
      <c r="AQ17" s="56"/>
      <c r="AR17" s="56"/>
      <c r="AS17" s="56"/>
      <c r="AT17" s="56"/>
      <c r="AU17" s="56"/>
      <c r="AV17" s="56"/>
      <c r="AW17" s="56"/>
      <c r="AX17" s="56">
        <v>0</v>
      </c>
      <c r="AY17" s="56">
        <v>0</v>
      </c>
      <c r="AZ17" s="47" t="s">
        <v>126</v>
      </c>
      <c r="BA17" s="47" t="s">
        <v>144</v>
      </c>
      <c r="BB17" s="47" t="s">
        <v>138</v>
      </c>
      <c r="BC17" s="47"/>
      <c r="BD17" s="60"/>
      <c r="BE17" s="60"/>
      <c r="BF17" s="60"/>
      <c r="BG17" s="60"/>
      <c r="BH17" s="60"/>
      <c r="BI17" s="69"/>
      <c r="BJ17" s="69"/>
      <c r="BK17" s="69"/>
      <c r="BL17" s="69"/>
      <c r="BM17" s="69"/>
      <c r="BN17" s="70"/>
      <c r="BO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row>
    <row r="18" spans="1:249" ht="12.95" customHeight="1" x14ac:dyDescent="0.25">
      <c r="A18" s="71" t="s">
        <v>132</v>
      </c>
      <c r="B18" s="71" t="s">
        <v>133</v>
      </c>
      <c r="C18" s="72" t="s">
        <v>479</v>
      </c>
      <c r="D18" s="71">
        <v>24100002</v>
      </c>
      <c r="E18" s="72" t="s">
        <v>481</v>
      </c>
      <c r="F18" s="71"/>
      <c r="G18" s="71" t="s">
        <v>135</v>
      </c>
      <c r="H18" s="71" t="s">
        <v>136</v>
      </c>
      <c r="I18" s="71" t="s">
        <v>137</v>
      </c>
      <c r="J18" s="71" t="s">
        <v>118</v>
      </c>
      <c r="K18" s="71"/>
      <c r="L18" s="71"/>
      <c r="M18" s="278">
        <v>100</v>
      </c>
      <c r="N18" s="71" t="s">
        <v>139</v>
      </c>
      <c r="O18" s="71" t="s">
        <v>140</v>
      </c>
      <c r="P18" s="406" t="s">
        <v>120</v>
      </c>
      <c r="Q18" s="406" t="s">
        <v>121</v>
      </c>
      <c r="R18" s="278">
        <v>230000000</v>
      </c>
      <c r="S18" s="71" t="s">
        <v>142</v>
      </c>
      <c r="T18" s="71"/>
      <c r="U18" s="72"/>
      <c r="V18" s="71" t="s">
        <v>123</v>
      </c>
      <c r="W18" s="71" t="s">
        <v>124</v>
      </c>
      <c r="X18" s="71" t="s">
        <v>80</v>
      </c>
      <c r="Y18" s="71" t="s">
        <v>109</v>
      </c>
      <c r="Z18" s="71" t="s">
        <v>60</v>
      </c>
      <c r="AA18" s="71"/>
      <c r="AB18" s="71" t="s">
        <v>125</v>
      </c>
      <c r="AC18" s="71"/>
      <c r="AD18" s="71"/>
      <c r="AE18" s="56">
        <v>2017617891.1631212</v>
      </c>
      <c r="AF18" s="56">
        <v>2259732038.1026959</v>
      </c>
      <c r="AG18" s="71"/>
      <c r="AH18" s="71"/>
      <c r="AI18" s="56">
        <v>2016482065.3390543</v>
      </c>
      <c r="AJ18" s="56">
        <v>2258459913.1797409</v>
      </c>
      <c r="AK18" s="71"/>
      <c r="AL18" s="71"/>
      <c r="AM18" s="56">
        <v>2045729708.2408347</v>
      </c>
      <c r="AN18" s="56">
        <v>2291217273.2297349</v>
      </c>
      <c r="AO18" s="71"/>
      <c r="AP18" s="71"/>
      <c r="AQ18" s="71"/>
      <c r="AR18" s="71"/>
      <c r="AS18" s="71"/>
      <c r="AT18" s="71"/>
      <c r="AU18" s="71"/>
      <c r="AV18" s="71"/>
      <c r="AW18" s="71"/>
      <c r="AX18" s="56">
        <v>0</v>
      </c>
      <c r="AY18" s="56">
        <v>0</v>
      </c>
      <c r="AZ18" s="73" t="s">
        <v>126</v>
      </c>
      <c r="BA18" s="73" t="s">
        <v>144</v>
      </c>
      <c r="BB18" s="73" t="s">
        <v>138</v>
      </c>
      <c r="BC18" s="73"/>
      <c r="BD18" s="74"/>
      <c r="BE18" s="74"/>
      <c r="BF18" s="74"/>
      <c r="BG18" s="74"/>
      <c r="BH18" s="74"/>
      <c r="BI18" s="74"/>
      <c r="BJ18" s="74"/>
      <c r="BK18" s="74"/>
      <c r="BL18" s="74"/>
      <c r="BM18" s="74"/>
      <c r="BN18" s="70"/>
      <c r="BO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row>
    <row r="19" spans="1:249" ht="12.95" customHeight="1" x14ac:dyDescent="0.25">
      <c r="A19" s="60" t="s">
        <v>132</v>
      </c>
      <c r="B19" s="75" t="s">
        <v>133</v>
      </c>
      <c r="C19" s="75" t="s">
        <v>479</v>
      </c>
      <c r="D19" s="76">
        <v>24100002</v>
      </c>
      <c r="E19" s="77" t="s">
        <v>589</v>
      </c>
      <c r="F19" s="78"/>
      <c r="G19" s="79" t="s">
        <v>135</v>
      </c>
      <c r="H19" s="60" t="s">
        <v>136</v>
      </c>
      <c r="I19" s="60" t="s">
        <v>137</v>
      </c>
      <c r="J19" s="60" t="s">
        <v>118</v>
      </c>
      <c r="K19" s="60"/>
      <c r="L19" s="61"/>
      <c r="M19" s="76">
        <v>100</v>
      </c>
      <c r="N19" s="60" t="s">
        <v>139</v>
      </c>
      <c r="O19" s="80" t="s">
        <v>140</v>
      </c>
      <c r="P19" s="60" t="s">
        <v>154</v>
      </c>
      <c r="Q19" s="75" t="s">
        <v>121</v>
      </c>
      <c r="R19" s="78">
        <v>230000000</v>
      </c>
      <c r="S19" s="75" t="s">
        <v>142</v>
      </c>
      <c r="T19" s="75"/>
      <c r="U19" s="60" t="s">
        <v>124</v>
      </c>
      <c r="V19" s="75"/>
      <c r="W19" s="60"/>
      <c r="X19" s="60" t="s">
        <v>80</v>
      </c>
      <c r="Y19" s="60" t="s">
        <v>109</v>
      </c>
      <c r="Z19" s="60" t="s">
        <v>60</v>
      </c>
      <c r="AA19" s="81"/>
      <c r="AB19" s="60" t="s">
        <v>125</v>
      </c>
      <c r="AC19" s="60"/>
      <c r="AD19" s="82"/>
      <c r="AE19" s="83">
        <v>2123880520</v>
      </c>
      <c r="AF19" s="83">
        <f>AE19*1.12</f>
        <v>2378746182.4000001</v>
      </c>
      <c r="AG19" s="84"/>
      <c r="AH19" s="85"/>
      <c r="AI19" s="83">
        <v>2123880520</v>
      </c>
      <c r="AJ19" s="83">
        <f>AI19*1.12</f>
        <v>2378746182.4000001</v>
      </c>
      <c r="AK19" s="60"/>
      <c r="AL19" s="60"/>
      <c r="AM19" s="83">
        <v>2123880520</v>
      </c>
      <c r="AN19" s="83">
        <f>AM19*1.12</f>
        <v>2378746182.4000001</v>
      </c>
      <c r="AO19" s="85"/>
      <c r="AP19" s="85"/>
      <c r="AQ19" s="85"/>
      <c r="AR19" s="85"/>
      <c r="AS19" s="85"/>
      <c r="AT19" s="85"/>
      <c r="AU19" s="85"/>
      <c r="AV19" s="85"/>
      <c r="AW19" s="85"/>
      <c r="AX19" s="85">
        <v>0</v>
      </c>
      <c r="AY19" s="85">
        <v>0</v>
      </c>
      <c r="AZ19" s="60" t="s">
        <v>126</v>
      </c>
      <c r="BA19" s="60" t="s">
        <v>144</v>
      </c>
      <c r="BB19" s="60" t="s">
        <v>138</v>
      </c>
      <c r="BC19" s="60"/>
      <c r="BD19" s="60"/>
      <c r="BE19" s="60"/>
      <c r="BF19" s="60"/>
      <c r="BG19" s="60"/>
      <c r="BH19" s="60"/>
      <c r="BI19" s="69"/>
      <c r="BJ19" s="69"/>
      <c r="BK19" s="69"/>
      <c r="BL19" s="69"/>
      <c r="BM19" s="69"/>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row>
    <row r="20" spans="1:249" ht="12.95" customHeight="1" x14ac:dyDescent="0.25">
      <c r="A20" s="86" t="s">
        <v>132</v>
      </c>
      <c r="B20" s="87" t="s">
        <v>133</v>
      </c>
      <c r="C20" s="87" t="s">
        <v>479</v>
      </c>
      <c r="D20" s="88">
        <v>24100002</v>
      </c>
      <c r="E20" s="89" t="s">
        <v>607</v>
      </c>
      <c r="F20" s="90"/>
      <c r="G20" s="91" t="s">
        <v>135</v>
      </c>
      <c r="H20" s="86" t="s">
        <v>136</v>
      </c>
      <c r="I20" s="86" t="s">
        <v>137</v>
      </c>
      <c r="J20" s="86" t="s">
        <v>118</v>
      </c>
      <c r="K20" s="86"/>
      <c r="L20" s="92"/>
      <c r="M20" s="88">
        <v>100</v>
      </c>
      <c r="N20" s="86" t="s">
        <v>139</v>
      </c>
      <c r="O20" s="93" t="s">
        <v>140</v>
      </c>
      <c r="P20" s="94" t="s">
        <v>579</v>
      </c>
      <c r="Q20" s="87" t="s">
        <v>121</v>
      </c>
      <c r="R20" s="290">
        <v>230000000</v>
      </c>
      <c r="S20" s="87" t="s">
        <v>142</v>
      </c>
      <c r="T20" s="87"/>
      <c r="U20" s="86" t="s">
        <v>124</v>
      </c>
      <c r="V20" s="87"/>
      <c r="W20" s="86"/>
      <c r="X20" s="86" t="s">
        <v>80</v>
      </c>
      <c r="Y20" s="86" t="s">
        <v>109</v>
      </c>
      <c r="Z20" s="86" t="s">
        <v>60</v>
      </c>
      <c r="AA20" s="95"/>
      <c r="AB20" s="86" t="s">
        <v>125</v>
      </c>
      <c r="AC20" s="86"/>
      <c r="AD20" s="96"/>
      <c r="AE20" s="97">
        <v>2123880520</v>
      </c>
      <c r="AF20" s="97">
        <v>2378746182.4000001</v>
      </c>
      <c r="AG20" s="98"/>
      <c r="AH20" s="99"/>
      <c r="AI20" s="97">
        <v>2123880520</v>
      </c>
      <c r="AJ20" s="97">
        <v>2378746182.4000001</v>
      </c>
      <c r="AK20" s="86"/>
      <c r="AL20" s="86"/>
      <c r="AM20" s="97">
        <v>2123880520</v>
      </c>
      <c r="AN20" s="97">
        <v>2378746182.4000001</v>
      </c>
      <c r="AO20" s="99"/>
      <c r="AP20" s="99"/>
      <c r="AQ20" s="99"/>
      <c r="AR20" s="99"/>
      <c r="AS20" s="99"/>
      <c r="AT20" s="99"/>
      <c r="AU20" s="99"/>
      <c r="AV20" s="99"/>
      <c r="AW20" s="99"/>
      <c r="AX20" s="99">
        <v>6371641560</v>
      </c>
      <c r="AY20" s="99">
        <v>7136238547.2000008</v>
      </c>
      <c r="AZ20" s="86" t="s">
        <v>126</v>
      </c>
      <c r="BA20" s="86" t="s">
        <v>144</v>
      </c>
      <c r="BB20" s="86" t="s">
        <v>138</v>
      </c>
      <c r="BC20" s="86"/>
      <c r="BD20" s="60"/>
      <c r="BE20" s="60"/>
      <c r="BF20" s="60"/>
      <c r="BG20" s="60"/>
      <c r="BH20" s="60"/>
      <c r="BI20" s="69"/>
      <c r="BJ20" s="69"/>
      <c r="BK20" s="69"/>
      <c r="BL20" s="69"/>
      <c r="BM20" s="69"/>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row>
    <row r="21" spans="1:249" s="102" customFormat="1" ht="12.95" customHeight="1" x14ac:dyDescent="0.25">
      <c r="A21" s="302" t="s">
        <v>563</v>
      </c>
      <c r="B21" s="302" t="s">
        <v>564</v>
      </c>
      <c r="C21" s="302"/>
      <c r="D21" s="302"/>
      <c r="E21" s="302" t="s">
        <v>565</v>
      </c>
      <c r="F21" s="303"/>
      <c r="G21" s="302" t="s">
        <v>566</v>
      </c>
      <c r="H21" s="302" t="s">
        <v>567</v>
      </c>
      <c r="I21" s="302" t="s">
        <v>567</v>
      </c>
      <c r="J21" s="302" t="s">
        <v>118</v>
      </c>
      <c r="K21" s="302"/>
      <c r="L21" s="302"/>
      <c r="M21" s="304">
        <v>100</v>
      </c>
      <c r="N21" s="302" t="s">
        <v>139</v>
      </c>
      <c r="O21" s="302" t="s">
        <v>383</v>
      </c>
      <c r="P21" s="302" t="s">
        <v>154</v>
      </c>
      <c r="Q21" s="302" t="s">
        <v>121</v>
      </c>
      <c r="R21" s="304" t="s">
        <v>139</v>
      </c>
      <c r="S21" s="302" t="s">
        <v>122</v>
      </c>
      <c r="T21" s="302"/>
      <c r="U21" s="302" t="s">
        <v>124</v>
      </c>
      <c r="V21" s="302"/>
      <c r="W21" s="302"/>
      <c r="X21" s="304">
        <v>0</v>
      </c>
      <c r="Y21" s="304">
        <v>90</v>
      </c>
      <c r="Z21" s="304">
        <v>10</v>
      </c>
      <c r="AA21" s="302"/>
      <c r="AB21" s="302"/>
      <c r="AC21" s="302"/>
      <c r="AD21" s="302"/>
      <c r="AE21" s="305">
        <v>33280000</v>
      </c>
      <c r="AF21" s="305">
        <v>37273600</v>
      </c>
      <c r="AG21" s="305"/>
      <c r="AH21" s="305"/>
      <c r="AI21" s="305">
        <v>33280000</v>
      </c>
      <c r="AJ21" s="305">
        <v>37273600</v>
      </c>
      <c r="AK21" s="305"/>
      <c r="AL21" s="305"/>
      <c r="AM21" s="305">
        <v>33280000</v>
      </c>
      <c r="AN21" s="305">
        <v>37273600</v>
      </c>
      <c r="AO21" s="305"/>
      <c r="AP21" s="305"/>
      <c r="AQ21" s="305">
        <v>0</v>
      </c>
      <c r="AR21" s="305">
        <v>0</v>
      </c>
      <c r="AS21" s="305"/>
      <c r="AT21" s="305"/>
      <c r="AU21" s="305">
        <v>0</v>
      </c>
      <c r="AV21" s="305">
        <v>0</v>
      </c>
      <c r="AW21" s="305"/>
      <c r="AX21" s="305">
        <v>0</v>
      </c>
      <c r="AY21" s="305">
        <v>0</v>
      </c>
      <c r="AZ21" s="302" t="s">
        <v>126</v>
      </c>
      <c r="BA21" s="302" t="s">
        <v>568</v>
      </c>
      <c r="BB21" s="302" t="s">
        <v>569</v>
      </c>
      <c r="BC21" s="302"/>
      <c r="BD21" s="100"/>
      <c r="BE21" s="100"/>
      <c r="BF21" s="100"/>
      <c r="BG21" s="100"/>
      <c r="BH21" s="100"/>
      <c r="BI21" s="100"/>
      <c r="BJ21" s="101"/>
      <c r="BK21" s="101"/>
      <c r="BL21" s="101"/>
      <c r="BM21" s="101"/>
    </row>
    <row r="22" spans="1:249" s="102" customFormat="1" ht="12.95" customHeight="1" x14ac:dyDescent="0.25">
      <c r="A22" s="100" t="s">
        <v>132</v>
      </c>
      <c r="B22" s="100" t="s">
        <v>133</v>
      </c>
      <c r="C22" s="100"/>
      <c r="D22" s="100" t="s">
        <v>631</v>
      </c>
      <c r="E22" s="100" t="s">
        <v>630</v>
      </c>
      <c r="F22" s="103"/>
      <c r="G22" s="100" t="s">
        <v>597</v>
      </c>
      <c r="H22" s="100" t="s">
        <v>598</v>
      </c>
      <c r="I22" s="100" t="s">
        <v>598</v>
      </c>
      <c r="J22" s="100" t="s">
        <v>118</v>
      </c>
      <c r="K22" s="100"/>
      <c r="L22" s="100"/>
      <c r="M22" s="104">
        <v>100</v>
      </c>
      <c r="N22" s="100" t="s">
        <v>139</v>
      </c>
      <c r="O22" s="100" t="s">
        <v>140</v>
      </c>
      <c r="P22" s="100" t="s">
        <v>154</v>
      </c>
      <c r="Q22" s="100" t="s">
        <v>121</v>
      </c>
      <c r="R22" s="104">
        <v>230000000</v>
      </c>
      <c r="S22" s="100" t="s">
        <v>142</v>
      </c>
      <c r="T22" s="100"/>
      <c r="U22" s="100"/>
      <c r="V22" s="100" t="s">
        <v>123</v>
      </c>
      <c r="W22" s="100" t="s">
        <v>124</v>
      </c>
      <c r="X22" s="104">
        <v>0</v>
      </c>
      <c r="Y22" s="104">
        <v>100</v>
      </c>
      <c r="Z22" s="104">
        <v>0</v>
      </c>
      <c r="AA22" s="100"/>
      <c r="AB22" s="100" t="s">
        <v>125</v>
      </c>
      <c r="AC22" s="100"/>
      <c r="AD22" s="100"/>
      <c r="AE22" s="105">
        <v>70518000</v>
      </c>
      <c r="AF22" s="105">
        <v>78980160.000000015</v>
      </c>
      <c r="AG22" s="105"/>
      <c r="AH22" s="105"/>
      <c r="AI22" s="105">
        <v>60459000</v>
      </c>
      <c r="AJ22" s="105">
        <v>67714080</v>
      </c>
      <c r="AK22" s="105"/>
      <c r="AL22" s="105"/>
      <c r="AM22" s="105">
        <v>60459000</v>
      </c>
      <c r="AN22" s="105">
        <v>67714080</v>
      </c>
      <c r="AO22" s="105"/>
      <c r="AP22" s="105"/>
      <c r="AQ22" s="105">
        <v>0</v>
      </c>
      <c r="AR22" s="105">
        <v>0</v>
      </c>
      <c r="AS22" s="105"/>
      <c r="AT22" s="105"/>
      <c r="AU22" s="105">
        <v>0</v>
      </c>
      <c r="AV22" s="105">
        <v>0</v>
      </c>
      <c r="AW22" s="105"/>
      <c r="AX22" s="105">
        <v>0</v>
      </c>
      <c r="AY22" s="105">
        <v>0</v>
      </c>
      <c r="AZ22" s="100" t="s">
        <v>126</v>
      </c>
      <c r="BA22" s="100" t="s">
        <v>599</v>
      </c>
      <c r="BB22" s="100" t="s">
        <v>600</v>
      </c>
      <c r="BC22" s="100"/>
      <c r="BD22" s="100"/>
      <c r="BE22" s="100"/>
      <c r="BF22" s="100"/>
      <c r="BG22" s="100"/>
      <c r="BH22" s="100"/>
      <c r="BI22" s="100"/>
      <c r="BJ22" s="101"/>
      <c r="BK22" s="101"/>
      <c r="BL22" s="101"/>
      <c r="BM22" s="101"/>
    </row>
    <row r="23" spans="1:249" s="316" customFormat="1" ht="12.95" customHeight="1" x14ac:dyDescent="0.25">
      <c r="A23" s="339" t="s">
        <v>132</v>
      </c>
      <c r="B23" s="339" t="s">
        <v>133</v>
      </c>
      <c r="C23" s="339"/>
      <c r="D23" s="339" t="s">
        <v>631</v>
      </c>
      <c r="E23" s="349" t="s">
        <v>660</v>
      </c>
      <c r="F23" s="340"/>
      <c r="G23" s="339" t="s">
        <v>597</v>
      </c>
      <c r="H23" s="339" t="s">
        <v>598</v>
      </c>
      <c r="I23" s="339" t="s">
        <v>598</v>
      </c>
      <c r="J23" s="339" t="s">
        <v>118</v>
      </c>
      <c r="K23" s="339"/>
      <c r="L23" s="339"/>
      <c r="M23" s="341">
        <v>100</v>
      </c>
      <c r="N23" s="339" t="s">
        <v>139</v>
      </c>
      <c r="O23" s="339" t="s">
        <v>140</v>
      </c>
      <c r="P23" s="348" t="s">
        <v>579</v>
      </c>
      <c r="Q23" s="339" t="s">
        <v>121</v>
      </c>
      <c r="R23" s="341">
        <v>230000000</v>
      </c>
      <c r="S23" s="339" t="s">
        <v>142</v>
      </c>
      <c r="T23" s="339"/>
      <c r="U23" s="371" t="s">
        <v>124</v>
      </c>
      <c r="V23" s="339"/>
      <c r="W23" s="339"/>
      <c r="X23" s="341">
        <v>0</v>
      </c>
      <c r="Y23" s="341">
        <v>100</v>
      </c>
      <c r="Z23" s="341">
        <v>0</v>
      </c>
      <c r="AA23" s="339"/>
      <c r="AB23" s="339" t="s">
        <v>125</v>
      </c>
      <c r="AC23" s="339"/>
      <c r="AD23" s="339"/>
      <c r="AE23" s="342">
        <v>70518000</v>
      </c>
      <c r="AF23" s="342">
        <v>78980160.000000015</v>
      </c>
      <c r="AG23" s="342"/>
      <c r="AH23" s="342"/>
      <c r="AI23" s="342">
        <v>60459000</v>
      </c>
      <c r="AJ23" s="342">
        <v>67714080</v>
      </c>
      <c r="AK23" s="342"/>
      <c r="AL23" s="342"/>
      <c r="AM23" s="342">
        <v>60459000</v>
      </c>
      <c r="AN23" s="342">
        <v>67714080</v>
      </c>
      <c r="AO23" s="342"/>
      <c r="AP23" s="342"/>
      <c r="AQ23" s="342">
        <v>0</v>
      </c>
      <c r="AR23" s="342">
        <v>0</v>
      </c>
      <c r="AS23" s="342"/>
      <c r="AT23" s="342"/>
      <c r="AU23" s="342">
        <v>0</v>
      </c>
      <c r="AV23" s="342">
        <v>0</v>
      </c>
      <c r="AW23" s="342"/>
      <c r="AX23" s="342">
        <v>191436000</v>
      </c>
      <c r="AY23" s="342">
        <v>214408320.00000003</v>
      </c>
      <c r="AZ23" s="339" t="s">
        <v>126</v>
      </c>
      <c r="BA23" s="339" t="s">
        <v>599</v>
      </c>
      <c r="BB23" s="339" t="s">
        <v>600</v>
      </c>
      <c r="BC23" s="339"/>
      <c r="BD23" s="339"/>
      <c r="BE23" s="339"/>
      <c r="BF23" s="339"/>
      <c r="BG23" s="339"/>
      <c r="BH23" s="339"/>
      <c r="BI23" s="339"/>
      <c r="BJ23" s="343"/>
      <c r="BK23" s="343"/>
      <c r="BL23" s="343"/>
      <c r="BM23" s="343"/>
    </row>
    <row r="24" spans="1:249" s="102" customFormat="1" ht="12.95" customHeight="1" x14ac:dyDescent="0.25">
      <c r="A24" s="100" t="s">
        <v>132</v>
      </c>
      <c r="B24" s="100" t="s">
        <v>133</v>
      </c>
      <c r="C24" s="100"/>
      <c r="D24" s="100" t="s">
        <v>632</v>
      </c>
      <c r="E24" s="100" t="s">
        <v>633</v>
      </c>
      <c r="F24" s="103"/>
      <c r="G24" s="100" t="s">
        <v>597</v>
      </c>
      <c r="H24" s="100" t="s">
        <v>598</v>
      </c>
      <c r="I24" s="100" t="s">
        <v>598</v>
      </c>
      <c r="J24" s="100" t="s">
        <v>118</v>
      </c>
      <c r="K24" s="100"/>
      <c r="L24" s="100"/>
      <c r="M24" s="104">
        <v>100</v>
      </c>
      <c r="N24" s="100" t="s">
        <v>139</v>
      </c>
      <c r="O24" s="100" t="s">
        <v>140</v>
      </c>
      <c r="P24" s="100" t="s">
        <v>154</v>
      </c>
      <c r="Q24" s="100" t="s">
        <v>121</v>
      </c>
      <c r="R24" s="104">
        <v>230000000</v>
      </c>
      <c r="S24" s="100" t="s">
        <v>142</v>
      </c>
      <c r="T24" s="100"/>
      <c r="U24" s="100"/>
      <c r="V24" s="100" t="s">
        <v>123</v>
      </c>
      <c r="W24" s="100" t="s">
        <v>124</v>
      </c>
      <c r="X24" s="104">
        <v>0</v>
      </c>
      <c r="Y24" s="104">
        <v>100</v>
      </c>
      <c r="Z24" s="104">
        <v>0</v>
      </c>
      <c r="AA24" s="100"/>
      <c r="AB24" s="100" t="s">
        <v>125</v>
      </c>
      <c r="AC24" s="100"/>
      <c r="AD24" s="100"/>
      <c r="AE24" s="105">
        <v>19005000</v>
      </c>
      <c r="AF24" s="105">
        <v>21285600.000000004</v>
      </c>
      <c r="AG24" s="105"/>
      <c r="AH24" s="105"/>
      <c r="AI24" s="105">
        <v>15015000</v>
      </c>
      <c r="AJ24" s="105">
        <v>16816800</v>
      </c>
      <c r="AK24" s="105"/>
      <c r="AL24" s="105"/>
      <c r="AM24" s="105">
        <v>13188000</v>
      </c>
      <c r="AN24" s="105">
        <v>14770560.000000002</v>
      </c>
      <c r="AO24" s="105"/>
      <c r="AP24" s="105"/>
      <c r="AQ24" s="105">
        <v>0</v>
      </c>
      <c r="AR24" s="105">
        <v>0</v>
      </c>
      <c r="AS24" s="105"/>
      <c r="AT24" s="105"/>
      <c r="AU24" s="105">
        <v>0</v>
      </c>
      <c r="AV24" s="105">
        <v>0</v>
      </c>
      <c r="AW24" s="105"/>
      <c r="AX24" s="105">
        <v>0</v>
      </c>
      <c r="AY24" s="105">
        <v>0</v>
      </c>
      <c r="AZ24" s="100" t="s">
        <v>126</v>
      </c>
      <c r="BA24" s="100" t="s">
        <v>601</v>
      </c>
      <c r="BB24" s="100" t="s">
        <v>602</v>
      </c>
      <c r="BC24" s="100"/>
      <c r="BD24" s="100"/>
      <c r="BE24" s="100"/>
      <c r="BF24" s="100"/>
      <c r="BG24" s="100"/>
      <c r="BH24" s="100"/>
      <c r="BI24" s="100"/>
      <c r="BJ24" s="101"/>
      <c r="BK24" s="101"/>
      <c r="BL24" s="101"/>
      <c r="BM24" s="101"/>
    </row>
    <row r="25" spans="1:249" s="316" customFormat="1" ht="12.95" customHeight="1" x14ac:dyDescent="0.25">
      <c r="A25" s="339" t="s">
        <v>132</v>
      </c>
      <c r="B25" s="339" t="s">
        <v>133</v>
      </c>
      <c r="C25" s="339"/>
      <c r="D25" s="339" t="s">
        <v>632</v>
      </c>
      <c r="E25" s="349" t="s">
        <v>661</v>
      </c>
      <c r="F25" s="340"/>
      <c r="G25" s="339" t="s">
        <v>597</v>
      </c>
      <c r="H25" s="339" t="s">
        <v>598</v>
      </c>
      <c r="I25" s="339" t="s">
        <v>598</v>
      </c>
      <c r="J25" s="339" t="s">
        <v>118</v>
      </c>
      <c r="K25" s="339"/>
      <c r="L25" s="339"/>
      <c r="M25" s="341">
        <v>100</v>
      </c>
      <c r="N25" s="339" t="s">
        <v>139</v>
      </c>
      <c r="O25" s="339" t="s">
        <v>140</v>
      </c>
      <c r="P25" s="348" t="s">
        <v>579</v>
      </c>
      <c r="Q25" s="339" t="s">
        <v>121</v>
      </c>
      <c r="R25" s="341">
        <v>230000000</v>
      </c>
      <c r="S25" s="339" t="s">
        <v>142</v>
      </c>
      <c r="T25" s="339"/>
      <c r="U25" s="371" t="s">
        <v>124</v>
      </c>
      <c r="V25" s="339"/>
      <c r="W25" s="339"/>
      <c r="X25" s="341">
        <v>0</v>
      </c>
      <c r="Y25" s="341">
        <v>100</v>
      </c>
      <c r="Z25" s="341">
        <v>0</v>
      </c>
      <c r="AA25" s="339"/>
      <c r="AB25" s="339" t="s">
        <v>125</v>
      </c>
      <c r="AC25" s="339"/>
      <c r="AD25" s="339"/>
      <c r="AE25" s="342">
        <v>19005000</v>
      </c>
      <c r="AF25" s="342">
        <v>21285600.000000004</v>
      </c>
      <c r="AG25" s="342"/>
      <c r="AH25" s="342"/>
      <c r="AI25" s="342">
        <v>15015000</v>
      </c>
      <c r="AJ25" s="342">
        <v>16816800</v>
      </c>
      <c r="AK25" s="342"/>
      <c r="AL25" s="342"/>
      <c r="AM25" s="342">
        <v>13188000</v>
      </c>
      <c r="AN25" s="342">
        <v>14770560.000000002</v>
      </c>
      <c r="AO25" s="342"/>
      <c r="AP25" s="342"/>
      <c r="AQ25" s="342">
        <v>0</v>
      </c>
      <c r="AR25" s="342">
        <v>0</v>
      </c>
      <c r="AS25" s="342"/>
      <c r="AT25" s="342"/>
      <c r="AU25" s="342">
        <v>0</v>
      </c>
      <c r="AV25" s="342">
        <v>0</v>
      </c>
      <c r="AW25" s="342"/>
      <c r="AX25" s="342">
        <v>47208000</v>
      </c>
      <c r="AY25" s="342">
        <v>52872960.000000007</v>
      </c>
      <c r="AZ25" s="339" t="s">
        <v>126</v>
      </c>
      <c r="BA25" s="339" t="s">
        <v>601</v>
      </c>
      <c r="BB25" s="339" t="s">
        <v>602</v>
      </c>
      <c r="BC25" s="339"/>
      <c r="BD25" s="339"/>
      <c r="BE25" s="339"/>
      <c r="BF25" s="339"/>
      <c r="BG25" s="339"/>
      <c r="BH25" s="339"/>
      <c r="BI25" s="339"/>
      <c r="BJ25" s="343"/>
      <c r="BK25" s="343"/>
      <c r="BL25" s="343"/>
      <c r="BM25" s="343"/>
    </row>
    <row r="26" spans="1:249" s="102" customFormat="1" ht="12.95" customHeight="1" x14ac:dyDescent="0.25">
      <c r="A26" s="100" t="s">
        <v>132</v>
      </c>
      <c r="B26" s="100" t="s">
        <v>133</v>
      </c>
      <c r="C26" s="100"/>
      <c r="D26" s="100" t="s">
        <v>634</v>
      </c>
      <c r="E26" s="100" t="s">
        <v>635</v>
      </c>
      <c r="F26" s="103"/>
      <c r="G26" s="100" t="s">
        <v>597</v>
      </c>
      <c r="H26" s="100" t="s">
        <v>598</v>
      </c>
      <c r="I26" s="100" t="s">
        <v>598</v>
      </c>
      <c r="J26" s="100" t="s">
        <v>118</v>
      </c>
      <c r="K26" s="100"/>
      <c r="L26" s="100"/>
      <c r="M26" s="104">
        <v>100</v>
      </c>
      <c r="N26" s="100" t="s">
        <v>139</v>
      </c>
      <c r="O26" s="100" t="s">
        <v>140</v>
      </c>
      <c r="P26" s="100" t="s">
        <v>154</v>
      </c>
      <c r="Q26" s="100" t="s">
        <v>121</v>
      </c>
      <c r="R26" s="104">
        <v>230000000</v>
      </c>
      <c r="S26" s="100" t="s">
        <v>142</v>
      </c>
      <c r="T26" s="100"/>
      <c r="U26" s="100"/>
      <c r="V26" s="100" t="s">
        <v>123</v>
      </c>
      <c r="W26" s="100" t="s">
        <v>124</v>
      </c>
      <c r="X26" s="104">
        <v>0</v>
      </c>
      <c r="Y26" s="104">
        <v>100</v>
      </c>
      <c r="Z26" s="104">
        <v>0</v>
      </c>
      <c r="AA26" s="100"/>
      <c r="AB26" s="100" t="s">
        <v>125</v>
      </c>
      <c r="AC26" s="100"/>
      <c r="AD26" s="100"/>
      <c r="AE26" s="105">
        <v>57015000</v>
      </c>
      <c r="AF26" s="105">
        <v>63856800.000000007</v>
      </c>
      <c r="AG26" s="105"/>
      <c r="AH26" s="105"/>
      <c r="AI26" s="105">
        <v>54915000</v>
      </c>
      <c r="AJ26" s="105">
        <v>61504800.000000007</v>
      </c>
      <c r="AK26" s="105"/>
      <c r="AL26" s="105"/>
      <c r="AM26" s="105">
        <v>52038000</v>
      </c>
      <c r="AN26" s="105">
        <v>58282560.000000007</v>
      </c>
      <c r="AO26" s="105"/>
      <c r="AP26" s="105"/>
      <c r="AQ26" s="105">
        <v>0</v>
      </c>
      <c r="AR26" s="105">
        <v>0</v>
      </c>
      <c r="AS26" s="105"/>
      <c r="AT26" s="105"/>
      <c r="AU26" s="105">
        <v>0</v>
      </c>
      <c r="AV26" s="105">
        <v>0</v>
      </c>
      <c r="AW26" s="105"/>
      <c r="AX26" s="105">
        <v>0</v>
      </c>
      <c r="AY26" s="105">
        <v>0</v>
      </c>
      <c r="AZ26" s="100" t="s">
        <v>126</v>
      </c>
      <c r="BA26" s="100" t="s">
        <v>603</v>
      </c>
      <c r="BB26" s="100" t="s">
        <v>604</v>
      </c>
      <c r="BC26" s="100"/>
      <c r="BD26" s="100"/>
      <c r="BE26" s="100"/>
      <c r="BF26" s="100"/>
      <c r="BG26" s="100"/>
      <c r="BH26" s="100"/>
      <c r="BI26" s="100"/>
      <c r="BJ26" s="101"/>
      <c r="BK26" s="101"/>
      <c r="BL26" s="101"/>
      <c r="BM26" s="101"/>
    </row>
    <row r="27" spans="1:249" s="316" customFormat="1" ht="12.95" customHeight="1" x14ac:dyDescent="0.25">
      <c r="A27" s="339" t="s">
        <v>132</v>
      </c>
      <c r="B27" s="339" t="s">
        <v>133</v>
      </c>
      <c r="C27" s="339"/>
      <c r="D27" s="339" t="s">
        <v>634</v>
      </c>
      <c r="E27" s="349" t="s">
        <v>662</v>
      </c>
      <c r="F27" s="340"/>
      <c r="G27" s="339" t="s">
        <v>597</v>
      </c>
      <c r="H27" s="339" t="s">
        <v>598</v>
      </c>
      <c r="I27" s="339" t="s">
        <v>598</v>
      </c>
      <c r="J27" s="339" t="s">
        <v>118</v>
      </c>
      <c r="K27" s="339"/>
      <c r="L27" s="339"/>
      <c r="M27" s="341">
        <v>100</v>
      </c>
      <c r="N27" s="339" t="s">
        <v>139</v>
      </c>
      <c r="O27" s="339" t="s">
        <v>140</v>
      </c>
      <c r="P27" s="348" t="s">
        <v>579</v>
      </c>
      <c r="Q27" s="339" t="s">
        <v>121</v>
      </c>
      <c r="R27" s="341">
        <v>230000000</v>
      </c>
      <c r="S27" s="339" t="s">
        <v>142</v>
      </c>
      <c r="T27" s="339"/>
      <c r="U27" s="371" t="s">
        <v>124</v>
      </c>
      <c r="V27" s="339"/>
      <c r="W27" s="339"/>
      <c r="X27" s="341">
        <v>0</v>
      </c>
      <c r="Y27" s="341">
        <v>100</v>
      </c>
      <c r="Z27" s="341">
        <v>0</v>
      </c>
      <c r="AA27" s="339"/>
      <c r="AB27" s="339" t="s">
        <v>125</v>
      </c>
      <c r="AC27" s="339"/>
      <c r="AD27" s="339"/>
      <c r="AE27" s="342">
        <v>57015000</v>
      </c>
      <c r="AF27" s="342">
        <v>63856800.000000007</v>
      </c>
      <c r="AG27" s="342"/>
      <c r="AH27" s="342"/>
      <c r="AI27" s="342">
        <v>54915000</v>
      </c>
      <c r="AJ27" s="342">
        <v>61504800.000000007</v>
      </c>
      <c r="AK27" s="342"/>
      <c r="AL27" s="342"/>
      <c r="AM27" s="342">
        <v>52038000</v>
      </c>
      <c r="AN27" s="342">
        <v>58282560.000000007</v>
      </c>
      <c r="AO27" s="342"/>
      <c r="AP27" s="342"/>
      <c r="AQ27" s="342">
        <v>0</v>
      </c>
      <c r="AR27" s="342">
        <v>0</v>
      </c>
      <c r="AS27" s="342"/>
      <c r="AT27" s="342"/>
      <c r="AU27" s="342">
        <v>0</v>
      </c>
      <c r="AV27" s="342">
        <v>0</v>
      </c>
      <c r="AW27" s="342"/>
      <c r="AX27" s="342">
        <v>163968000</v>
      </c>
      <c r="AY27" s="342">
        <v>183644160.00000003</v>
      </c>
      <c r="AZ27" s="339" t="s">
        <v>126</v>
      </c>
      <c r="BA27" s="339" t="s">
        <v>603</v>
      </c>
      <c r="BB27" s="339" t="s">
        <v>604</v>
      </c>
      <c r="BC27" s="339"/>
      <c r="BD27" s="339"/>
      <c r="BE27" s="339"/>
      <c r="BF27" s="339"/>
      <c r="BG27" s="339"/>
      <c r="BH27" s="339"/>
      <c r="BI27" s="339"/>
      <c r="BJ27" s="343"/>
      <c r="BK27" s="343"/>
      <c r="BL27" s="343"/>
      <c r="BM27" s="343"/>
    </row>
    <row r="28" spans="1:249" s="102" customFormat="1" ht="12.95" customHeight="1" x14ac:dyDescent="0.25">
      <c r="A28" s="100" t="s">
        <v>132</v>
      </c>
      <c r="B28" s="100" t="s">
        <v>133</v>
      </c>
      <c r="C28" s="100"/>
      <c r="D28" s="100" t="s">
        <v>636</v>
      </c>
      <c r="E28" s="100" t="s">
        <v>637</v>
      </c>
      <c r="F28" s="103"/>
      <c r="G28" s="100" t="s">
        <v>597</v>
      </c>
      <c r="H28" s="100" t="s">
        <v>598</v>
      </c>
      <c r="I28" s="100" t="s">
        <v>598</v>
      </c>
      <c r="J28" s="100" t="s">
        <v>118</v>
      </c>
      <c r="K28" s="100"/>
      <c r="L28" s="100"/>
      <c r="M28" s="104">
        <v>100</v>
      </c>
      <c r="N28" s="100" t="s">
        <v>139</v>
      </c>
      <c r="O28" s="100" t="s">
        <v>140</v>
      </c>
      <c r="P28" s="100" t="s">
        <v>154</v>
      </c>
      <c r="Q28" s="100" t="s">
        <v>121</v>
      </c>
      <c r="R28" s="104">
        <v>230000000</v>
      </c>
      <c r="S28" s="100" t="s">
        <v>142</v>
      </c>
      <c r="T28" s="100"/>
      <c r="U28" s="100"/>
      <c r="V28" s="100" t="s">
        <v>123</v>
      </c>
      <c r="W28" s="100" t="s">
        <v>124</v>
      </c>
      <c r="X28" s="104">
        <v>0</v>
      </c>
      <c r="Y28" s="104">
        <v>100</v>
      </c>
      <c r="Z28" s="104">
        <v>0</v>
      </c>
      <c r="AA28" s="100"/>
      <c r="AB28" s="100" t="s">
        <v>125</v>
      </c>
      <c r="AC28" s="100"/>
      <c r="AD28" s="100"/>
      <c r="AE28" s="105">
        <v>46767000</v>
      </c>
      <c r="AF28" s="105">
        <v>52379040.000000007</v>
      </c>
      <c r="AG28" s="105"/>
      <c r="AH28" s="105"/>
      <c r="AI28" s="105">
        <v>46767000</v>
      </c>
      <c r="AJ28" s="105">
        <v>52379040.000000007</v>
      </c>
      <c r="AK28" s="105"/>
      <c r="AL28" s="105"/>
      <c r="AM28" s="105">
        <v>46767000</v>
      </c>
      <c r="AN28" s="105">
        <v>52379040.000000007</v>
      </c>
      <c r="AO28" s="105"/>
      <c r="AP28" s="105"/>
      <c r="AQ28" s="105">
        <v>0</v>
      </c>
      <c r="AR28" s="105">
        <v>0</v>
      </c>
      <c r="AS28" s="105"/>
      <c r="AT28" s="105"/>
      <c r="AU28" s="105">
        <v>0</v>
      </c>
      <c r="AV28" s="105">
        <v>0</v>
      </c>
      <c r="AW28" s="105"/>
      <c r="AX28" s="105">
        <v>0</v>
      </c>
      <c r="AY28" s="105">
        <v>0</v>
      </c>
      <c r="AZ28" s="100" t="s">
        <v>126</v>
      </c>
      <c r="BA28" s="100" t="s">
        <v>605</v>
      </c>
      <c r="BB28" s="100" t="s">
        <v>606</v>
      </c>
      <c r="BC28" s="100"/>
      <c r="BD28" s="100"/>
      <c r="BE28" s="100"/>
      <c r="BF28" s="100"/>
      <c r="BG28" s="100"/>
      <c r="BH28" s="100"/>
      <c r="BI28" s="100"/>
      <c r="BJ28" s="101"/>
      <c r="BK28" s="101"/>
      <c r="BL28" s="101"/>
      <c r="BM28" s="101"/>
    </row>
    <row r="29" spans="1:249" s="316" customFormat="1" ht="12.75" customHeight="1" x14ac:dyDescent="0.25">
      <c r="A29" s="344" t="s">
        <v>132</v>
      </c>
      <c r="B29" s="345" t="s">
        <v>133</v>
      </c>
      <c r="C29" s="345"/>
      <c r="D29" s="339" t="s">
        <v>636</v>
      </c>
      <c r="E29" s="349" t="s">
        <v>663</v>
      </c>
      <c r="F29" s="340"/>
      <c r="G29" s="339" t="s">
        <v>597</v>
      </c>
      <c r="H29" s="339" t="s">
        <v>598</v>
      </c>
      <c r="I29" s="339" t="s">
        <v>598</v>
      </c>
      <c r="J29" s="339" t="s">
        <v>118</v>
      </c>
      <c r="K29" s="339"/>
      <c r="L29" s="339"/>
      <c r="M29" s="341">
        <v>100</v>
      </c>
      <c r="N29" s="339" t="s">
        <v>139</v>
      </c>
      <c r="O29" s="339" t="s">
        <v>140</v>
      </c>
      <c r="P29" s="348" t="s">
        <v>579</v>
      </c>
      <c r="Q29" s="339" t="s">
        <v>121</v>
      </c>
      <c r="R29" s="341">
        <v>230000000</v>
      </c>
      <c r="S29" s="339" t="s">
        <v>142</v>
      </c>
      <c r="T29" s="339"/>
      <c r="U29" s="371" t="s">
        <v>124</v>
      </c>
      <c r="V29" s="339"/>
      <c r="W29" s="339"/>
      <c r="X29" s="341">
        <v>0</v>
      </c>
      <c r="Y29" s="341">
        <v>100</v>
      </c>
      <c r="Z29" s="341">
        <v>0</v>
      </c>
      <c r="AA29" s="339"/>
      <c r="AB29" s="339" t="s">
        <v>125</v>
      </c>
      <c r="AC29" s="339"/>
      <c r="AD29" s="339"/>
      <c r="AE29" s="342">
        <v>46767000</v>
      </c>
      <c r="AF29" s="342">
        <v>52379040.000000007</v>
      </c>
      <c r="AG29" s="342"/>
      <c r="AH29" s="342"/>
      <c r="AI29" s="342">
        <v>46767000</v>
      </c>
      <c r="AJ29" s="342">
        <v>52379040.000000007</v>
      </c>
      <c r="AK29" s="342"/>
      <c r="AL29" s="342"/>
      <c r="AM29" s="342">
        <v>46767000</v>
      </c>
      <c r="AN29" s="342">
        <v>52379040.000000007</v>
      </c>
      <c r="AO29" s="342"/>
      <c r="AP29" s="342"/>
      <c r="AQ29" s="342">
        <v>0</v>
      </c>
      <c r="AR29" s="342">
        <v>0</v>
      </c>
      <c r="AS29" s="342"/>
      <c r="AT29" s="342"/>
      <c r="AU29" s="342">
        <v>0</v>
      </c>
      <c r="AV29" s="342">
        <v>0</v>
      </c>
      <c r="AW29" s="342"/>
      <c r="AX29" s="342">
        <v>140301000</v>
      </c>
      <c r="AY29" s="342">
        <v>157137120.00000003</v>
      </c>
      <c r="AZ29" s="339" t="s">
        <v>126</v>
      </c>
      <c r="BA29" s="339" t="s">
        <v>605</v>
      </c>
      <c r="BB29" s="339" t="s">
        <v>606</v>
      </c>
      <c r="BC29" s="339"/>
      <c r="BD29" s="339"/>
      <c r="BE29" s="339"/>
      <c r="BF29" s="339"/>
      <c r="BG29" s="339"/>
      <c r="BH29" s="339"/>
      <c r="BI29" s="339"/>
      <c r="BJ29" s="343"/>
      <c r="BK29" s="343"/>
      <c r="BL29" s="343"/>
      <c r="BM29" s="343"/>
    </row>
    <row r="30" spans="1:249" s="102" customFormat="1" ht="12.95" customHeight="1" x14ac:dyDescent="0.25">
      <c r="A30" s="282" t="s">
        <v>563</v>
      </c>
      <c r="B30" s="298" t="s">
        <v>564</v>
      </c>
      <c r="C30" s="283"/>
      <c r="D30" s="284" t="s">
        <v>652</v>
      </c>
      <c r="E30" s="284" t="s">
        <v>653</v>
      </c>
      <c r="F30" s="285"/>
      <c r="G30" s="284" t="s">
        <v>654</v>
      </c>
      <c r="H30" s="284" t="s">
        <v>655</v>
      </c>
      <c r="I30" s="284" t="s">
        <v>656</v>
      </c>
      <c r="J30" s="284" t="s">
        <v>118</v>
      </c>
      <c r="K30" s="284"/>
      <c r="L30" s="284"/>
      <c r="M30" s="286">
        <v>100</v>
      </c>
      <c r="N30" s="284" t="s">
        <v>139</v>
      </c>
      <c r="O30" s="284" t="s">
        <v>383</v>
      </c>
      <c r="P30" s="284" t="s">
        <v>154</v>
      </c>
      <c r="Q30" s="284" t="s">
        <v>121</v>
      </c>
      <c r="R30" s="286" t="s">
        <v>139</v>
      </c>
      <c r="S30" s="284" t="s">
        <v>122</v>
      </c>
      <c r="T30" s="284"/>
      <c r="U30" s="284" t="s">
        <v>124</v>
      </c>
      <c r="V30" s="284"/>
      <c r="W30" s="284"/>
      <c r="X30" s="286">
        <v>0</v>
      </c>
      <c r="Y30" s="286">
        <v>90</v>
      </c>
      <c r="Z30" s="286">
        <v>10</v>
      </c>
      <c r="AA30" s="284"/>
      <c r="AB30" s="100" t="s">
        <v>125</v>
      </c>
      <c r="AC30" s="284"/>
      <c r="AD30" s="284"/>
      <c r="AE30" s="287">
        <v>33280000</v>
      </c>
      <c r="AF30" s="287">
        <v>37273600</v>
      </c>
      <c r="AG30" s="287"/>
      <c r="AH30" s="287"/>
      <c r="AI30" s="287">
        <v>33280000</v>
      </c>
      <c r="AJ30" s="287">
        <v>37273600</v>
      </c>
      <c r="AK30" s="287"/>
      <c r="AL30" s="287"/>
      <c r="AM30" s="287">
        <v>33280000</v>
      </c>
      <c r="AN30" s="287">
        <v>37273600</v>
      </c>
      <c r="AO30" s="287"/>
      <c r="AP30" s="287"/>
      <c r="AQ30" s="287">
        <v>0</v>
      </c>
      <c r="AR30" s="287">
        <v>0</v>
      </c>
      <c r="AS30" s="287"/>
      <c r="AT30" s="287"/>
      <c r="AU30" s="287">
        <v>0</v>
      </c>
      <c r="AV30" s="287">
        <v>0</v>
      </c>
      <c r="AW30" s="287"/>
      <c r="AX30" s="105">
        <v>0</v>
      </c>
      <c r="AY30" s="287">
        <f>AX30*1.12</f>
        <v>0</v>
      </c>
      <c r="AZ30" s="284" t="s">
        <v>126</v>
      </c>
      <c r="BA30" s="297" t="s">
        <v>657</v>
      </c>
      <c r="BB30" s="284" t="s">
        <v>569</v>
      </c>
      <c r="BC30" s="284"/>
      <c r="BD30" s="284"/>
      <c r="BE30" s="284"/>
      <c r="BF30" s="284"/>
      <c r="BG30" s="284"/>
      <c r="BH30" s="284"/>
      <c r="BI30" s="284"/>
      <c r="BJ30" s="288"/>
      <c r="BK30" s="288"/>
      <c r="BL30" s="288"/>
      <c r="BM30" s="288"/>
    </row>
    <row r="31" spans="1:249" s="316" customFormat="1" ht="12.95" customHeight="1" x14ac:dyDescent="0.25">
      <c r="A31" s="344" t="s">
        <v>563</v>
      </c>
      <c r="B31" s="346" t="s">
        <v>564</v>
      </c>
      <c r="C31" s="345"/>
      <c r="D31" s="339" t="s">
        <v>652</v>
      </c>
      <c r="E31" s="349" t="s">
        <v>664</v>
      </c>
      <c r="F31" s="340"/>
      <c r="G31" s="339" t="s">
        <v>654</v>
      </c>
      <c r="H31" s="339" t="s">
        <v>655</v>
      </c>
      <c r="I31" s="339" t="s">
        <v>656</v>
      </c>
      <c r="J31" s="339" t="s">
        <v>118</v>
      </c>
      <c r="K31" s="339"/>
      <c r="L31" s="339"/>
      <c r="M31" s="341">
        <v>100</v>
      </c>
      <c r="N31" s="339" t="s">
        <v>139</v>
      </c>
      <c r="O31" s="339" t="s">
        <v>383</v>
      </c>
      <c r="P31" s="348" t="s">
        <v>579</v>
      </c>
      <c r="Q31" s="339" t="s">
        <v>121</v>
      </c>
      <c r="R31" s="341" t="s">
        <v>139</v>
      </c>
      <c r="S31" s="339" t="s">
        <v>122</v>
      </c>
      <c r="T31" s="339"/>
      <c r="U31" s="339" t="s">
        <v>124</v>
      </c>
      <c r="V31" s="339"/>
      <c r="W31" s="339"/>
      <c r="X31" s="341">
        <v>0</v>
      </c>
      <c r="Y31" s="341">
        <v>90</v>
      </c>
      <c r="Z31" s="341">
        <v>10</v>
      </c>
      <c r="AA31" s="339"/>
      <c r="AB31" s="339" t="s">
        <v>125</v>
      </c>
      <c r="AC31" s="339"/>
      <c r="AD31" s="339"/>
      <c r="AE31" s="342">
        <v>33280000</v>
      </c>
      <c r="AF31" s="342">
        <v>37273600</v>
      </c>
      <c r="AG31" s="342"/>
      <c r="AH31" s="342"/>
      <c r="AI31" s="342">
        <v>33280000</v>
      </c>
      <c r="AJ31" s="342">
        <v>37273600</v>
      </c>
      <c r="AK31" s="342"/>
      <c r="AL31" s="342"/>
      <c r="AM31" s="342">
        <v>33280000</v>
      </c>
      <c r="AN31" s="342">
        <v>37273600</v>
      </c>
      <c r="AO31" s="342"/>
      <c r="AP31" s="342"/>
      <c r="AQ31" s="342">
        <v>0</v>
      </c>
      <c r="AR31" s="342">
        <v>0</v>
      </c>
      <c r="AS31" s="342"/>
      <c r="AT31" s="342"/>
      <c r="AU31" s="342">
        <v>0</v>
      </c>
      <c r="AV31" s="342">
        <v>0</v>
      </c>
      <c r="AW31" s="342"/>
      <c r="AX31" s="342">
        <v>99840000</v>
      </c>
      <c r="AY31" s="342">
        <v>111820800.00000001</v>
      </c>
      <c r="AZ31" s="339" t="s">
        <v>126</v>
      </c>
      <c r="BA31" s="347" t="s">
        <v>657</v>
      </c>
      <c r="BB31" s="339" t="s">
        <v>569</v>
      </c>
      <c r="BC31" s="339"/>
      <c r="BD31" s="339"/>
      <c r="BE31" s="339"/>
      <c r="BF31" s="339"/>
      <c r="BG31" s="339"/>
      <c r="BH31" s="339"/>
      <c r="BI31" s="339"/>
      <c r="BJ31" s="343"/>
      <c r="BK31" s="343"/>
      <c r="BL31" s="343"/>
      <c r="BM31" s="343"/>
    </row>
    <row r="32" spans="1:249" ht="24.95" customHeight="1" x14ac:dyDescent="0.25">
      <c r="A32" s="19" t="s">
        <v>145</v>
      </c>
      <c r="B32" s="26"/>
      <c r="C32" s="26"/>
      <c r="D32" s="27"/>
      <c r="E32" s="27"/>
      <c r="F32" s="21"/>
      <c r="G32" s="38"/>
      <c r="H32" s="38"/>
      <c r="I32" s="38"/>
      <c r="J32" s="27"/>
      <c r="K32" s="27"/>
      <c r="L32" s="27"/>
      <c r="M32" s="274"/>
      <c r="N32" s="27"/>
      <c r="O32" s="27"/>
      <c r="P32" s="27"/>
      <c r="Q32" s="27"/>
      <c r="R32" s="274"/>
      <c r="S32" s="27"/>
      <c r="T32" s="27"/>
      <c r="U32" s="27"/>
      <c r="V32" s="27"/>
      <c r="W32" s="27"/>
      <c r="X32" s="27"/>
      <c r="Y32" s="27"/>
      <c r="Z32" s="27"/>
      <c r="AA32" s="27"/>
      <c r="AB32" s="27"/>
      <c r="AC32" s="28"/>
      <c r="AD32" s="28"/>
      <c r="AE32" s="29"/>
      <c r="AF32" s="29"/>
      <c r="AG32" s="29"/>
      <c r="AH32" s="29"/>
      <c r="AI32" s="29"/>
      <c r="AJ32" s="29"/>
      <c r="AK32" s="28"/>
      <c r="AL32" s="28"/>
      <c r="AM32" s="29"/>
      <c r="AN32" s="29"/>
      <c r="AO32" s="29"/>
      <c r="AP32" s="29"/>
      <c r="AQ32" s="29"/>
      <c r="AR32" s="29"/>
      <c r="AS32" s="29"/>
      <c r="AT32" s="29"/>
      <c r="AU32" s="29"/>
      <c r="AV32" s="29"/>
      <c r="AW32" s="29"/>
      <c r="AX32" s="22">
        <f>SUM(AX33:AX170)</f>
        <v>78409478663.140518</v>
      </c>
      <c r="AY32" s="22">
        <f>SUM(AY33:AY170)</f>
        <v>87818616102.717422</v>
      </c>
      <c r="AZ32" s="27"/>
      <c r="BA32" s="27"/>
      <c r="BB32" s="27"/>
      <c r="BC32" s="27"/>
      <c r="BD32" s="40"/>
      <c r="BE32" s="40"/>
      <c r="BF32" s="40"/>
      <c r="BG32" s="40"/>
      <c r="BH32" s="40"/>
      <c r="BI32" s="40"/>
      <c r="BJ32" s="40"/>
      <c r="BK32" s="40"/>
      <c r="BL32" s="41"/>
      <c r="BM32" s="41"/>
    </row>
    <row r="33" spans="1:67" ht="12.95" customHeight="1" x14ac:dyDescent="0.25">
      <c r="A33" s="106" t="s">
        <v>146</v>
      </c>
      <c r="B33" s="47"/>
      <c r="C33" s="47"/>
      <c r="D33" s="45">
        <v>24100003</v>
      </c>
      <c r="E33" s="107" t="s">
        <v>353</v>
      </c>
      <c r="F33" s="45"/>
      <c r="G33" s="108" t="s">
        <v>148</v>
      </c>
      <c r="H33" s="108" t="s">
        <v>149</v>
      </c>
      <c r="I33" s="108" t="s">
        <v>150</v>
      </c>
      <c r="J33" s="48" t="s">
        <v>152</v>
      </c>
      <c r="K33" s="47"/>
      <c r="L33" s="48"/>
      <c r="M33" s="49" t="s">
        <v>153</v>
      </c>
      <c r="N33" s="47">
        <v>230000000</v>
      </c>
      <c r="O33" s="109" t="s">
        <v>140</v>
      </c>
      <c r="P33" s="47" t="s">
        <v>154</v>
      </c>
      <c r="Q33" s="47" t="s">
        <v>121</v>
      </c>
      <c r="R33" s="49">
        <v>230000000</v>
      </c>
      <c r="S33" s="47" t="s">
        <v>155</v>
      </c>
      <c r="T33" s="110"/>
      <c r="U33" s="47"/>
      <c r="V33" s="110" t="s">
        <v>123</v>
      </c>
      <c r="W33" s="110" t="s">
        <v>124</v>
      </c>
      <c r="X33" s="48">
        <v>0</v>
      </c>
      <c r="Y33" s="48">
        <v>100</v>
      </c>
      <c r="Z33" s="48">
        <v>0</v>
      </c>
      <c r="AA33" s="48"/>
      <c r="AB33" s="111" t="s">
        <v>125</v>
      </c>
      <c r="AC33" s="52"/>
      <c r="AD33" s="53"/>
      <c r="AE33" s="56">
        <v>7200000</v>
      </c>
      <c r="AF33" s="54">
        <f t="shared" ref="AF33:AF127" si="3">AE33*1.12</f>
        <v>8064000.0000000009</v>
      </c>
      <c r="AG33" s="55"/>
      <c r="AH33" s="56"/>
      <c r="AI33" s="56">
        <v>7200000</v>
      </c>
      <c r="AJ33" s="56">
        <f>AI33*1.12</f>
        <v>8064000.0000000009</v>
      </c>
      <c r="AK33" s="52"/>
      <c r="AL33" s="112"/>
      <c r="AM33" s="56">
        <v>7200000</v>
      </c>
      <c r="AN33" s="56">
        <f>AM33*1.12</f>
        <v>8064000.0000000009</v>
      </c>
      <c r="AO33" s="113"/>
      <c r="AP33" s="113"/>
      <c r="AQ33" s="56"/>
      <c r="AR33" s="56"/>
      <c r="AS33" s="113"/>
      <c r="AT33" s="113"/>
      <c r="AU33" s="113"/>
      <c r="AV33" s="113"/>
      <c r="AW33" s="113"/>
      <c r="AX33" s="56">
        <v>0</v>
      </c>
      <c r="AY33" s="113">
        <f>AX33*1.12</f>
        <v>0</v>
      </c>
      <c r="AZ33" s="44" t="s">
        <v>126</v>
      </c>
      <c r="BA33" s="48" t="s">
        <v>156</v>
      </c>
      <c r="BB33" s="48" t="s">
        <v>151</v>
      </c>
      <c r="BC33" s="47"/>
      <c r="BD33" s="60"/>
      <c r="BE33" s="60"/>
      <c r="BF33" s="60"/>
      <c r="BG33" s="60"/>
      <c r="BH33" s="60"/>
      <c r="BI33" s="60"/>
      <c r="BJ33" s="60"/>
      <c r="BK33" s="60"/>
      <c r="BL33" s="85"/>
      <c r="BM33" s="60"/>
    </row>
    <row r="34" spans="1:67" s="315" customFormat="1" ht="12.95" customHeight="1" x14ac:dyDescent="0.25">
      <c r="A34" s="351" t="s">
        <v>146</v>
      </c>
      <c r="B34" s="322"/>
      <c r="C34" s="322"/>
      <c r="D34" s="320">
        <v>24100003</v>
      </c>
      <c r="E34" s="363" t="s">
        <v>665</v>
      </c>
      <c r="F34" s="320"/>
      <c r="G34" s="352" t="s">
        <v>148</v>
      </c>
      <c r="H34" s="352" t="s">
        <v>149</v>
      </c>
      <c r="I34" s="352" t="s">
        <v>150</v>
      </c>
      <c r="J34" s="323" t="s">
        <v>152</v>
      </c>
      <c r="K34" s="322"/>
      <c r="L34" s="323"/>
      <c r="M34" s="324" t="s">
        <v>153</v>
      </c>
      <c r="N34" s="322">
        <v>230000000</v>
      </c>
      <c r="O34" s="353" t="s">
        <v>140</v>
      </c>
      <c r="P34" s="348" t="s">
        <v>579</v>
      </c>
      <c r="Q34" s="322" t="s">
        <v>121</v>
      </c>
      <c r="R34" s="324">
        <v>230000000</v>
      </c>
      <c r="S34" s="322" t="s">
        <v>155</v>
      </c>
      <c r="T34" s="354"/>
      <c r="U34" s="322"/>
      <c r="V34" s="354" t="s">
        <v>123</v>
      </c>
      <c r="W34" s="354" t="s">
        <v>124</v>
      </c>
      <c r="X34" s="323">
        <v>0</v>
      </c>
      <c r="Y34" s="323">
        <v>100</v>
      </c>
      <c r="Z34" s="323">
        <v>0</v>
      </c>
      <c r="AA34" s="323"/>
      <c r="AB34" s="355" t="s">
        <v>125</v>
      </c>
      <c r="AC34" s="327"/>
      <c r="AD34" s="328"/>
      <c r="AE34" s="331">
        <v>7200000</v>
      </c>
      <c r="AF34" s="329">
        <v>8064000.0000000009</v>
      </c>
      <c r="AG34" s="330"/>
      <c r="AH34" s="331"/>
      <c r="AI34" s="331">
        <v>7200000</v>
      </c>
      <c r="AJ34" s="331">
        <v>8064000.0000000009</v>
      </c>
      <c r="AK34" s="327"/>
      <c r="AL34" s="356"/>
      <c r="AM34" s="331">
        <v>7200000</v>
      </c>
      <c r="AN34" s="331">
        <v>8064000.0000000009</v>
      </c>
      <c r="AO34" s="350"/>
      <c r="AP34" s="350"/>
      <c r="AQ34" s="350"/>
      <c r="AR34" s="350"/>
      <c r="AS34" s="350"/>
      <c r="AT34" s="350"/>
      <c r="AU34" s="350"/>
      <c r="AV34" s="350"/>
      <c r="AW34" s="350"/>
      <c r="AX34" s="331">
        <v>21600000</v>
      </c>
      <c r="AY34" s="350">
        <v>24192000.000000004</v>
      </c>
      <c r="AZ34" s="319" t="s">
        <v>126</v>
      </c>
      <c r="BA34" s="323" t="s">
        <v>156</v>
      </c>
      <c r="BB34" s="323" t="s">
        <v>151</v>
      </c>
      <c r="BC34" s="322"/>
      <c r="BD34" s="322"/>
      <c r="BE34" s="322"/>
      <c r="BF34" s="322"/>
      <c r="BG34" s="322"/>
      <c r="BH34" s="322"/>
      <c r="BI34" s="322"/>
      <c r="BJ34" s="322"/>
      <c r="BK34" s="322"/>
      <c r="BL34" s="331"/>
      <c r="BM34" s="322"/>
    </row>
    <row r="35" spans="1:67" ht="12.95" customHeight="1" x14ac:dyDescent="0.25">
      <c r="A35" s="48" t="s">
        <v>157</v>
      </c>
      <c r="B35" s="48" t="s">
        <v>158</v>
      </c>
      <c r="C35" s="48"/>
      <c r="D35" s="49">
        <v>24100004</v>
      </c>
      <c r="E35" s="48" t="s">
        <v>176</v>
      </c>
      <c r="F35" s="45"/>
      <c r="G35" s="114" t="s">
        <v>160</v>
      </c>
      <c r="H35" s="108" t="s">
        <v>161</v>
      </c>
      <c r="I35" s="108" t="s">
        <v>161</v>
      </c>
      <c r="J35" s="44" t="s">
        <v>163</v>
      </c>
      <c r="K35" s="47" t="s">
        <v>164</v>
      </c>
      <c r="L35" s="48"/>
      <c r="M35" s="49" t="s">
        <v>153</v>
      </c>
      <c r="N35" s="47">
        <v>230000000</v>
      </c>
      <c r="O35" s="47" t="s">
        <v>165</v>
      </c>
      <c r="P35" s="47" t="s">
        <v>120</v>
      </c>
      <c r="Q35" s="47" t="s">
        <v>121</v>
      </c>
      <c r="R35" s="49">
        <v>230000000</v>
      </c>
      <c r="S35" s="47" t="s">
        <v>122</v>
      </c>
      <c r="T35" s="110"/>
      <c r="U35" s="47"/>
      <c r="V35" s="44" t="s">
        <v>123</v>
      </c>
      <c r="W35" s="44" t="s">
        <v>166</v>
      </c>
      <c r="X35" s="48">
        <v>0</v>
      </c>
      <c r="Y35" s="48">
        <v>100</v>
      </c>
      <c r="Z35" s="48">
        <v>0</v>
      </c>
      <c r="AA35" s="48"/>
      <c r="AB35" s="111" t="s">
        <v>125</v>
      </c>
      <c r="AC35" s="52"/>
      <c r="AD35" s="53"/>
      <c r="AE35" s="54">
        <v>84291148</v>
      </c>
      <c r="AF35" s="54">
        <v>94406085.760000005</v>
      </c>
      <c r="AG35" s="55"/>
      <c r="AH35" s="56"/>
      <c r="AI35" s="57">
        <v>90110246</v>
      </c>
      <c r="AJ35" s="56">
        <v>100923475.52000001</v>
      </c>
      <c r="AK35" s="52"/>
      <c r="AL35" s="115"/>
      <c r="AM35" s="57">
        <v>96333140</v>
      </c>
      <c r="AN35" s="56">
        <v>107893116.80000001</v>
      </c>
      <c r="AO35" s="113"/>
      <c r="AP35" s="113"/>
      <c r="AQ35" s="113">
        <v>102987798</v>
      </c>
      <c r="AR35" s="113">
        <v>115346333.76000001</v>
      </c>
      <c r="AS35" s="113"/>
      <c r="AT35" s="113"/>
      <c r="AU35" s="113">
        <v>110104214</v>
      </c>
      <c r="AV35" s="113">
        <v>123316719.68000001</v>
      </c>
      <c r="AW35" s="113"/>
      <c r="AX35" s="56">
        <v>0</v>
      </c>
      <c r="AY35" s="113">
        <f t="shared" ref="AY35:AY99" si="4">AX35*1.12</f>
        <v>0</v>
      </c>
      <c r="AZ35" s="44" t="s">
        <v>126</v>
      </c>
      <c r="BA35" s="115" t="s">
        <v>167</v>
      </c>
      <c r="BB35" s="115" t="s">
        <v>162</v>
      </c>
      <c r="BC35" s="47"/>
      <c r="BD35" s="60"/>
      <c r="BE35" s="60"/>
      <c r="BF35" s="60"/>
      <c r="BG35" s="60"/>
      <c r="BH35" s="60"/>
      <c r="BI35" s="60"/>
      <c r="BJ35" s="60"/>
      <c r="BK35" s="60"/>
      <c r="BL35" s="61"/>
      <c r="BM35" s="61"/>
    </row>
    <row r="36" spans="1:67" ht="12.95" customHeight="1" x14ac:dyDescent="0.25">
      <c r="A36" s="61" t="s">
        <v>157</v>
      </c>
      <c r="B36" s="61" t="s">
        <v>158</v>
      </c>
      <c r="C36" s="61"/>
      <c r="D36" s="76">
        <v>24100004</v>
      </c>
      <c r="E36" s="61" t="s">
        <v>590</v>
      </c>
      <c r="F36" s="78"/>
      <c r="G36" s="116" t="s">
        <v>160</v>
      </c>
      <c r="H36" s="117" t="s">
        <v>161</v>
      </c>
      <c r="I36" s="117" t="s">
        <v>161</v>
      </c>
      <c r="J36" s="75" t="s">
        <v>163</v>
      </c>
      <c r="K36" s="60" t="s">
        <v>164</v>
      </c>
      <c r="L36" s="61"/>
      <c r="M36" s="76" t="s">
        <v>153</v>
      </c>
      <c r="N36" s="60">
        <v>230000000</v>
      </c>
      <c r="O36" s="60" t="s">
        <v>165</v>
      </c>
      <c r="P36" s="60" t="s">
        <v>154</v>
      </c>
      <c r="Q36" s="60" t="s">
        <v>121</v>
      </c>
      <c r="R36" s="76">
        <v>230000000</v>
      </c>
      <c r="S36" s="60" t="s">
        <v>122</v>
      </c>
      <c r="T36" s="118"/>
      <c r="U36" s="60"/>
      <c r="V36" s="75" t="s">
        <v>123</v>
      </c>
      <c r="W36" s="75" t="s">
        <v>166</v>
      </c>
      <c r="X36" s="61">
        <v>0</v>
      </c>
      <c r="Y36" s="61">
        <v>100</v>
      </c>
      <c r="Z36" s="61">
        <v>0</v>
      </c>
      <c r="AA36" s="61"/>
      <c r="AB36" s="119" t="s">
        <v>125</v>
      </c>
      <c r="AC36" s="120"/>
      <c r="AD36" s="121"/>
      <c r="AE36" s="122">
        <v>84291148</v>
      </c>
      <c r="AF36" s="122">
        <v>94406085.760000005</v>
      </c>
      <c r="AG36" s="123"/>
      <c r="AH36" s="85"/>
      <c r="AI36" s="124">
        <v>90110246</v>
      </c>
      <c r="AJ36" s="85">
        <v>100923475.52000001</v>
      </c>
      <c r="AK36" s="120"/>
      <c r="AL36" s="125"/>
      <c r="AM36" s="124">
        <v>96333140</v>
      </c>
      <c r="AN36" s="85">
        <v>107893116.80000001</v>
      </c>
      <c r="AO36" s="113"/>
      <c r="AP36" s="113"/>
      <c r="AQ36" s="113">
        <v>102987798</v>
      </c>
      <c r="AR36" s="113">
        <v>115346333.76000001</v>
      </c>
      <c r="AS36" s="113"/>
      <c r="AT36" s="113"/>
      <c r="AU36" s="113">
        <v>110104214</v>
      </c>
      <c r="AV36" s="113">
        <v>123316719.68000001</v>
      </c>
      <c r="AW36" s="113"/>
      <c r="AX36" s="85">
        <f t="shared" ref="AX36:AX101" si="5">AE36+AI36+AM36+AQ36+AU36</f>
        <v>483826546</v>
      </c>
      <c r="AY36" s="113">
        <f t="shared" si="4"/>
        <v>541885731.5200001</v>
      </c>
      <c r="AZ36" s="75" t="s">
        <v>126</v>
      </c>
      <c r="BA36" s="125" t="s">
        <v>167</v>
      </c>
      <c r="BB36" s="125" t="s">
        <v>162</v>
      </c>
      <c r="BC36" s="60"/>
      <c r="BD36" s="60"/>
      <c r="BE36" s="60"/>
      <c r="BF36" s="60"/>
      <c r="BG36" s="60"/>
      <c r="BH36" s="60"/>
      <c r="BI36" s="60"/>
      <c r="BJ36" s="60"/>
      <c r="BK36" s="60"/>
      <c r="BL36" s="74"/>
      <c r="BM36" s="74"/>
    </row>
    <row r="37" spans="1:67" ht="12.95" customHeight="1" x14ac:dyDescent="0.25">
      <c r="A37" s="44" t="s">
        <v>168</v>
      </c>
      <c r="B37" s="44" t="s">
        <v>169</v>
      </c>
      <c r="C37" s="44" t="s">
        <v>562</v>
      </c>
      <c r="D37" s="45">
        <v>24100005</v>
      </c>
      <c r="E37" s="45" t="s">
        <v>159</v>
      </c>
      <c r="F37" s="45"/>
      <c r="G37" s="126" t="s">
        <v>171</v>
      </c>
      <c r="H37" s="126" t="s">
        <v>172</v>
      </c>
      <c r="I37" s="126" t="s">
        <v>172</v>
      </c>
      <c r="J37" s="44" t="s">
        <v>118</v>
      </c>
      <c r="K37" s="44"/>
      <c r="L37" s="63"/>
      <c r="M37" s="45">
        <v>100</v>
      </c>
      <c r="N37" s="44">
        <v>230000000</v>
      </c>
      <c r="O37" s="63" t="s">
        <v>119</v>
      </c>
      <c r="P37" s="44" t="s">
        <v>120</v>
      </c>
      <c r="Q37" s="44" t="s">
        <v>121</v>
      </c>
      <c r="R37" s="49">
        <v>230000000</v>
      </c>
      <c r="S37" s="44" t="s">
        <v>122</v>
      </c>
      <c r="T37" s="44"/>
      <c r="U37" s="44"/>
      <c r="V37" s="44" t="s">
        <v>123</v>
      </c>
      <c r="W37" s="44" t="s">
        <v>166</v>
      </c>
      <c r="X37" s="127">
        <v>0</v>
      </c>
      <c r="Y37" s="127">
        <v>90</v>
      </c>
      <c r="Z37" s="127">
        <v>10</v>
      </c>
      <c r="AA37" s="63"/>
      <c r="AB37" s="63" t="s">
        <v>125</v>
      </c>
      <c r="AC37" s="44"/>
      <c r="AD37" s="44"/>
      <c r="AE37" s="128">
        <v>398274632.79082179</v>
      </c>
      <c r="AF37" s="54">
        <v>434189280.00000006</v>
      </c>
      <c r="AG37" s="128"/>
      <c r="AH37" s="128"/>
      <c r="AI37" s="128">
        <v>418094133.79376578</v>
      </c>
      <c r="AJ37" s="56">
        <v>455782880.00000006</v>
      </c>
      <c r="AK37" s="128"/>
      <c r="AL37" s="129"/>
      <c r="AM37" s="129">
        <v>436936156.25507623</v>
      </c>
      <c r="AN37" s="56">
        <v>476250880.00000006</v>
      </c>
      <c r="AO37" s="129"/>
      <c r="AP37" s="129"/>
      <c r="AQ37" s="129">
        <v>456777826.83086944</v>
      </c>
      <c r="AR37" s="113">
        <v>497805280.00000006</v>
      </c>
      <c r="AS37" s="129"/>
      <c r="AT37" s="129"/>
      <c r="AU37" s="129">
        <v>473388200.10858357</v>
      </c>
      <c r="AV37" s="113">
        <v>515743200.00000006</v>
      </c>
      <c r="AW37" s="129"/>
      <c r="AX37" s="56">
        <f t="shared" si="5"/>
        <v>2183470949.7791166</v>
      </c>
      <c r="AY37" s="113">
        <f t="shared" si="4"/>
        <v>2445487463.7526107</v>
      </c>
      <c r="AZ37" s="127">
        <v>120240021112</v>
      </c>
      <c r="BA37" s="63" t="s">
        <v>174</v>
      </c>
      <c r="BB37" s="63" t="s">
        <v>173</v>
      </c>
      <c r="BC37" s="63"/>
      <c r="BD37" s="77"/>
      <c r="BE37" s="77"/>
      <c r="BF37" s="77"/>
      <c r="BG37" s="77"/>
      <c r="BH37" s="77"/>
      <c r="BI37" s="77"/>
      <c r="BJ37" s="77"/>
      <c r="BK37" s="77"/>
      <c r="BL37" s="77"/>
      <c r="BM37" s="77"/>
    </row>
    <row r="38" spans="1:67" ht="12.95" customHeight="1" x14ac:dyDescent="0.25">
      <c r="A38" s="48" t="s">
        <v>175</v>
      </c>
      <c r="B38" s="48"/>
      <c r="C38" s="48"/>
      <c r="D38" s="49">
        <v>24100006</v>
      </c>
      <c r="E38" s="48" t="s">
        <v>367</v>
      </c>
      <c r="F38" s="45"/>
      <c r="G38" s="65" t="s">
        <v>177</v>
      </c>
      <c r="H38" s="65" t="s">
        <v>178</v>
      </c>
      <c r="I38" s="65" t="s">
        <v>178</v>
      </c>
      <c r="J38" s="44" t="s">
        <v>118</v>
      </c>
      <c r="K38" s="47"/>
      <c r="L38" s="109"/>
      <c r="M38" s="109">
        <v>100</v>
      </c>
      <c r="N38" s="47">
        <v>230000000</v>
      </c>
      <c r="O38" s="47" t="s">
        <v>119</v>
      </c>
      <c r="P38" s="47" t="s">
        <v>120</v>
      </c>
      <c r="Q38" s="47" t="s">
        <v>121</v>
      </c>
      <c r="R38" s="49">
        <v>230000000</v>
      </c>
      <c r="S38" s="47" t="s">
        <v>155</v>
      </c>
      <c r="T38" s="47"/>
      <c r="U38" s="47"/>
      <c r="V38" s="47" t="s">
        <v>123</v>
      </c>
      <c r="W38" s="47" t="s">
        <v>124</v>
      </c>
      <c r="X38" s="67">
        <v>0</v>
      </c>
      <c r="Y38" s="67">
        <v>100</v>
      </c>
      <c r="Z38" s="67">
        <v>0</v>
      </c>
      <c r="AA38" s="109"/>
      <c r="AB38" s="47" t="s">
        <v>125</v>
      </c>
      <c r="AC38" s="130"/>
      <c r="AD38" s="56"/>
      <c r="AE38" s="56">
        <v>70427060</v>
      </c>
      <c r="AF38" s="54">
        <f t="shared" si="3"/>
        <v>78878307.200000003</v>
      </c>
      <c r="AG38" s="129"/>
      <c r="AH38" s="56"/>
      <c r="AI38" s="56">
        <v>70427060</v>
      </c>
      <c r="AJ38" s="56">
        <f t="shared" ref="AJ38:AJ127" si="6">AI38*1.12</f>
        <v>78878307.200000003</v>
      </c>
      <c r="AK38" s="130"/>
      <c r="AL38" s="56"/>
      <c r="AM38" s="56">
        <v>70427060</v>
      </c>
      <c r="AN38" s="56">
        <f t="shared" ref="AN38:AN127" si="7">AM38*1.12</f>
        <v>78878307.200000003</v>
      </c>
      <c r="AO38" s="129"/>
      <c r="AP38" s="56"/>
      <c r="AQ38" s="56"/>
      <c r="AR38" s="113"/>
      <c r="AS38" s="129"/>
      <c r="AT38" s="56"/>
      <c r="AU38" s="56"/>
      <c r="AV38" s="56"/>
      <c r="AW38" s="56"/>
      <c r="AX38" s="56">
        <v>0</v>
      </c>
      <c r="AY38" s="113">
        <f t="shared" si="4"/>
        <v>0</v>
      </c>
      <c r="AZ38" s="131" t="s">
        <v>126</v>
      </c>
      <c r="BA38" s="63" t="s">
        <v>180</v>
      </c>
      <c r="BB38" s="63" t="s">
        <v>179</v>
      </c>
      <c r="BC38" s="47"/>
      <c r="BD38" s="60"/>
      <c r="BE38" s="60"/>
      <c r="BF38" s="60"/>
      <c r="BG38" s="60"/>
      <c r="BH38" s="60"/>
      <c r="BI38" s="60"/>
      <c r="BJ38" s="60"/>
      <c r="BK38" s="60"/>
      <c r="BL38" s="78"/>
      <c r="BM38" s="78"/>
    </row>
    <row r="39" spans="1:67" ht="12.95" customHeight="1" x14ac:dyDescent="0.25">
      <c r="A39" s="61" t="s">
        <v>175</v>
      </c>
      <c r="B39" s="61"/>
      <c r="C39" s="61"/>
      <c r="D39" s="76">
        <v>24100006</v>
      </c>
      <c r="E39" s="61" t="s">
        <v>592</v>
      </c>
      <c r="F39" s="78"/>
      <c r="G39" s="132" t="s">
        <v>177</v>
      </c>
      <c r="H39" s="132" t="s">
        <v>178</v>
      </c>
      <c r="I39" s="132" t="s">
        <v>178</v>
      </c>
      <c r="J39" s="75" t="s">
        <v>118</v>
      </c>
      <c r="K39" s="60"/>
      <c r="L39" s="133"/>
      <c r="M39" s="133">
        <v>100</v>
      </c>
      <c r="N39" s="60">
        <v>230000000</v>
      </c>
      <c r="O39" s="60" t="s">
        <v>119</v>
      </c>
      <c r="P39" s="60" t="s">
        <v>154</v>
      </c>
      <c r="Q39" s="60" t="s">
        <v>121</v>
      </c>
      <c r="R39" s="76">
        <v>230000000</v>
      </c>
      <c r="S39" s="60" t="s">
        <v>155</v>
      </c>
      <c r="T39" s="60"/>
      <c r="U39" s="60"/>
      <c r="V39" s="60" t="s">
        <v>123</v>
      </c>
      <c r="W39" s="60" t="s">
        <v>124</v>
      </c>
      <c r="X39" s="82">
        <v>0</v>
      </c>
      <c r="Y39" s="82">
        <v>100</v>
      </c>
      <c r="Z39" s="82">
        <v>0</v>
      </c>
      <c r="AA39" s="133"/>
      <c r="AB39" s="60" t="s">
        <v>125</v>
      </c>
      <c r="AC39" s="306"/>
      <c r="AD39" s="85"/>
      <c r="AE39" s="85">
        <v>70427060</v>
      </c>
      <c r="AF39" s="122">
        <f t="shared" si="3"/>
        <v>78878307.200000003</v>
      </c>
      <c r="AG39" s="307"/>
      <c r="AH39" s="85"/>
      <c r="AI39" s="85">
        <v>70427060</v>
      </c>
      <c r="AJ39" s="85">
        <f t="shared" si="6"/>
        <v>78878307.200000003</v>
      </c>
      <c r="AK39" s="306"/>
      <c r="AL39" s="85"/>
      <c r="AM39" s="85">
        <v>70427060</v>
      </c>
      <c r="AN39" s="85">
        <f t="shared" si="7"/>
        <v>78878307.200000003</v>
      </c>
      <c r="AO39" s="307"/>
      <c r="AP39" s="85"/>
      <c r="AQ39" s="85"/>
      <c r="AR39" s="113"/>
      <c r="AS39" s="307"/>
      <c r="AT39" s="85"/>
      <c r="AU39" s="85"/>
      <c r="AV39" s="85"/>
      <c r="AW39" s="85"/>
      <c r="AX39" s="85">
        <v>0</v>
      </c>
      <c r="AY39" s="113">
        <f t="shared" si="4"/>
        <v>0</v>
      </c>
      <c r="AZ39" s="308" t="s">
        <v>126</v>
      </c>
      <c r="BA39" s="77" t="s">
        <v>180</v>
      </c>
      <c r="BB39" s="77" t="s">
        <v>179</v>
      </c>
      <c r="BC39" s="60"/>
      <c r="BD39" s="60"/>
      <c r="BE39" s="60"/>
      <c r="BF39" s="60"/>
      <c r="BG39" s="60"/>
      <c r="BH39" s="60"/>
      <c r="BI39" s="60"/>
      <c r="BJ39" s="60"/>
      <c r="BK39" s="60"/>
      <c r="BL39" s="309"/>
      <c r="BM39" s="309"/>
    </row>
    <row r="40" spans="1:67" ht="12.95" customHeight="1" x14ac:dyDescent="0.25">
      <c r="A40" s="61" t="s">
        <v>175</v>
      </c>
      <c r="B40" s="61"/>
      <c r="C40" s="61" t="s">
        <v>562</v>
      </c>
      <c r="D40" s="76">
        <v>24100007</v>
      </c>
      <c r="E40" s="61" t="s">
        <v>181</v>
      </c>
      <c r="F40" s="78"/>
      <c r="G40" s="134" t="s">
        <v>182</v>
      </c>
      <c r="H40" s="132" t="s">
        <v>183</v>
      </c>
      <c r="I40" s="132" t="s">
        <v>183</v>
      </c>
      <c r="J40" s="60" t="s">
        <v>118</v>
      </c>
      <c r="K40" s="60"/>
      <c r="L40" s="60"/>
      <c r="M40" s="133">
        <v>100</v>
      </c>
      <c r="N40" s="60" t="s">
        <v>139</v>
      </c>
      <c r="O40" s="60" t="s">
        <v>140</v>
      </c>
      <c r="P40" s="60" t="s">
        <v>120</v>
      </c>
      <c r="Q40" s="60" t="s">
        <v>121</v>
      </c>
      <c r="R40" s="76" t="s">
        <v>139</v>
      </c>
      <c r="S40" s="60" t="s">
        <v>122</v>
      </c>
      <c r="T40" s="60"/>
      <c r="U40" s="60"/>
      <c r="V40" s="60" t="s">
        <v>123</v>
      </c>
      <c r="W40" s="60" t="s">
        <v>124</v>
      </c>
      <c r="X40" s="82">
        <v>0</v>
      </c>
      <c r="Y40" s="82">
        <v>100</v>
      </c>
      <c r="Z40" s="82">
        <v>0</v>
      </c>
      <c r="AA40" s="60"/>
      <c r="AB40" s="60" t="s">
        <v>125</v>
      </c>
      <c r="AC40" s="135"/>
      <c r="AD40" s="85"/>
      <c r="AE40" s="85">
        <v>307901849.83999997</v>
      </c>
      <c r="AF40" s="122">
        <v>344850071.82080001</v>
      </c>
      <c r="AG40" s="85"/>
      <c r="AH40" s="85"/>
      <c r="AI40" s="85">
        <v>320217923.82999998</v>
      </c>
      <c r="AJ40" s="85">
        <v>358644074.68959999</v>
      </c>
      <c r="AK40" s="135"/>
      <c r="AL40" s="85"/>
      <c r="AM40" s="85">
        <v>333026640.77999997</v>
      </c>
      <c r="AN40" s="85">
        <v>372989837.67360002</v>
      </c>
      <c r="AO40" s="85"/>
      <c r="AP40" s="85"/>
      <c r="AQ40" s="85"/>
      <c r="AR40" s="113"/>
      <c r="AS40" s="85"/>
      <c r="AT40" s="85"/>
      <c r="AU40" s="85"/>
      <c r="AV40" s="85"/>
      <c r="AW40" s="85"/>
      <c r="AX40" s="85">
        <v>0</v>
      </c>
      <c r="AY40" s="113">
        <f t="shared" si="4"/>
        <v>0</v>
      </c>
      <c r="AZ40" s="61" t="s">
        <v>126</v>
      </c>
      <c r="BA40" s="61" t="s">
        <v>185</v>
      </c>
      <c r="BB40" s="77" t="s">
        <v>184</v>
      </c>
      <c r="BC40" s="60"/>
      <c r="BD40" s="60"/>
      <c r="BE40" s="60"/>
      <c r="BF40" s="60"/>
      <c r="BG40" s="60"/>
      <c r="BH40" s="60"/>
      <c r="BI40" s="60"/>
      <c r="BJ40" s="60"/>
      <c r="BK40" s="60"/>
      <c r="BL40" s="85"/>
      <c r="BM40" s="85"/>
    </row>
    <row r="41" spans="1:67" ht="12.95" customHeight="1" x14ac:dyDescent="0.25">
      <c r="A41" s="48" t="s">
        <v>175</v>
      </c>
      <c r="B41" s="48"/>
      <c r="C41" s="48"/>
      <c r="D41" s="49">
        <v>24100008</v>
      </c>
      <c r="E41" s="48" t="s">
        <v>359</v>
      </c>
      <c r="F41" s="45"/>
      <c r="G41" s="136" t="s">
        <v>187</v>
      </c>
      <c r="H41" s="65" t="s">
        <v>188</v>
      </c>
      <c r="I41" s="65" t="s">
        <v>188</v>
      </c>
      <c r="J41" s="47" t="s">
        <v>118</v>
      </c>
      <c r="K41" s="47"/>
      <c r="L41" s="47"/>
      <c r="M41" s="109">
        <v>100</v>
      </c>
      <c r="N41" s="47" t="s">
        <v>139</v>
      </c>
      <c r="O41" s="47" t="s">
        <v>140</v>
      </c>
      <c r="P41" s="47" t="s">
        <v>120</v>
      </c>
      <c r="Q41" s="47" t="s">
        <v>121</v>
      </c>
      <c r="R41" s="49" t="s">
        <v>139</v>
      </c>
      <c r="S41" s="47" t="s">
        <v>122</v>
      </c>
      <c r="T41" s="47"/>
      <c r="U41" s="47"/>
      <c r="V41" s="47" t="s">
        <v>123</v>
      </c>
      <c r="W41" s="47" t="s">
        <v>124</v>
      </c>
      <c r="X41" s="67">
        <v>0</v>
      </c>
      <c r="Y41" s="67">
        <v>100</v>
      </c>
      <c r="Z41" s="67">
        <v>0</v>
      </c>
      <c r="AA41" s="47"/>
      <c r="AB41" s="47" t="s">
        <v>125</v>
      </c>
      <c r="AC41" s="137"/>
      <c r="AD41" s="56"/>
      <c r="AE41" s="56">
        <v>130885485</v>
      </c>
      <c r="AF41" s="54">
        <f t="shared" si="3"/>
        <v>146591743.20000002</v>
      </c>
      <c r="AG41" s="56"/>
      <c r="AH41" s="56"/>
      <c r="AI41" s="56">
        <v>130885485</v>
      </c>
      <c r="AJ41" s="56">
        <f t="shared" si="6"/>
        <v>146591743.20000002</v>
      </c>
      <c r="AK41" s="137"/>
      <c r="AL41" s="56"/>
      <c r="AM41" s="56">
        <v>130885485</v>
      </c>
      <c r="AN41" s="56">
        <f t="shared" si="7"/>
        <v>146591743.20000002</v>
      </c>
      <c r="AO41" s="56"/>
      <c r="AP41" s="56"/>
      <c r="AQ41" s="56"/>
      <c r="AR41" s="113"/>
      <c r="AS41" s="56"/>
      <c r="AT41" s="56"/>
      <c r="AU41" s="56"/>
      <c r="AV41" s="56"/>
      <c r="AW41" s="56"/>
      <c r="AX41" s="56">
        <v>0</v>
      </c>
      <c r="AY41" s="113">
        <f t="shared" si="4"/>
        <v>0</v>
      </c>
      <c r="AZ41" s="48" t="s">
        <v>126</v>
      </c>
      <c r="BA41" s="48" t="s">
        <v>190</v>
      </c>
      <c r="BB41" s="63" t="s">
        <v>189</v>
      </c>
      <c r="BC41" s="47"/>
      <c r="BD41" s="60"/>
      <c r="BE41" s="60"/>
      <c r="BF41" s="60"/>
      <c r="BG41" s="60"/>
      <c r="BH41" s="60"/>
      <c r="BI41" s="60"/>
      <c r="BJ41" s="60"/>
      <c r="BK41" s="60"/>
      <c r="BL41" s="85"/>
      <c r="BM41" s="85"/>
    </row>
    <row r="42" spans="1:67" ht="12.95" customHeight="1" x14ac:dyDescent="0.25">
      <c r="A42" s="61" t="s">
        <v>175</v>
      </c>
      <c r="B42" s="61"/>
      <c r="C42" s="61"/>
      <c r="D42" s="76">
        <v>24100008</v>
      </c>
      <c r="E42" s="61" t="s">
        <v>591</v>
      </c>
      <c r="F42" s="78"/>
      <c r="G42" s="134" t="s">
        <v>187</v>
      </c>
      <c r="H42" s="132" t="s">
        <v>188</v>
      </c>
      <c r="I42" s="132" t="s">
        <v>188</v>
      </c>
      <c r="J42" s="60" t="s">
        <v>118</v>
      </c>
      <c r="K42" s="60"/>
      <c r="L42" s="60"/>
      <c r="M42" s="133">
        <v>100</v>
      </c>
      <c r="N42" s="60" t="s">
        <v>139</v>
      </c>
      <c r="O42" s="60" t="s">
        <v>140</v>
      </c>
      <c r="P42" s="60" t="s">
        <v>154</v>
      </c>
      <c r="Q42" s="60" t="s">
        <v>121</v>
      </c>
      <c r="R42" s="76" t="s">
        <v>139</v>
      </c>
      <c r="S42" s="60" t="s">
        <v>122</v>
      </c>
      <c r="T42" s="60"/>
      <c r="U42" s="60"/>
      <c r="V42" s="60" t="s">
        <v>123</v>
      </c>
      <c r="W42" s="60" t="s">
        <v>124</v>
      </c>
      <c r="X42" s="82">
        <v>0</v>
      </c>
      <c r="Y42" s="82">
        <v>100</v>
      </c>
      <c r="Z42" s="82">
        <v>0</v>
      </c>
      <c r="AA42" s="60"/>
      <c r="AB42" s="60" t="s">
        <v>125</v>
      </c>
      <c r="AC42" s="135"/>
      <c r="AD42" s="85"/>
      <c r="AE42" s="85">
        <v>171246423</v>
      </c>
      <c r="AF42" s="122">
        <f t="shared" si="3"/>
        <v>191795993.76000002</v>
      </c>
      <c r="AG42" s="85"/>
      <c r="AH42" s="85"/>
      <c r="AI42" s="85">
        <v>171246423</v>
      </c>
      <c r="AJ42" s="85">
        <f t="shared" si="6"/>
        <v>191795993.76000002</v>
      </c>
      <c r="AK42" s="135"/>
      <c r="AL42" s="85"/>
      <c r="AM42" s="85">
        <v>171246423</v>
      </c>
      <c r="AN42" s="85">
        <f t="shared" si="7"/>
        <v>191795993.76000002</v>
      </c>
      <c r="AO42" s="85"/>
      <c r="AP42" s="85"/>
      <c r="AQ42" s="85"/>
      <c r="AR42" s="113"/>
      <c r="AS42" s="85"/>
      <c r="AT42" s="85"/>
      <c r="AU42" s="85"/>
      <c r="AV42" s="85"/>
      <c r="AW42" s="85"/>
      <c r="AX42" s="85">
        <v>0</v>
      </c>
      <c r="AY42" s="113">
        <f t="shared" si="4"/>
        <v>0</v>
      </c>
      <c r="AZ42" s="61" t="s">
        <v>126</v>
      </c>
      <c r="BA42" s="61" t="s">
        <v>190</v>
      </c>
      <c r="BB42" s="77" t="s">
        <v>189</v>
      </c>
      <c r="BC42" s="60"/>
      <c r="BD42" s="60"/>
      <c r="BE42" s="60"/>
      <c r="BF42" s="60"/>
      <c r="BG42" s="60"/>
      <c r="BH42" s="60"/>
      <c r="BI42" s="60"/>
      <c r="BJ42" s="60"/>
      <c r="BK42" s="60"/>
      <c r="BL42" s="74"/>
      <c r="BM42" s="74"/>
    </row>
    <row r="43" spans="1:67" s="315" customFormat="1" ht="12.95" customHeight="1" x14ac:dyDescent="0.25">
      <c r="A43" s="323" t="s">
        <v>175</v>
      </c>
      <c r="B43" s="323"/>
      <c r="C43" s="323"/>
      <c r="D43" s="324">
        <v>24100008</v>
      </c>
      <c r="E43" s="364" t="s">
        <v>666</v>
      </c>
      <c r="F43" s="320"/>
      <c r="G43" s="357" t="s">
        <v>187</v>
      </c>
      <c r="H43" s="358" t="s">
        <v>188</v>
      </c>
      <c r="I43" s="358" t="s">
        <v>188</v>
      </c>
      <c r="J43" s="322" t="s">
        <v>118</v>
      </c>
      <c r="K43" s="322"/>
      <c r="L43" s="322"/>
      <c r="M43" s="353">
        <v>100</v>
      </c>
      <c r="N43" s="322" t="s">
        <v>139</v>
      </c>
      <c r="O43" s="322" t="s">
        <v>140</v>
      </c>
      <c r="P43" s="348" t="s">
        <v>579</v>
      </c>
      <c r="Q43" s="322" t="s">
        <v>121</v>
      </c>
      <c r="R43" s="324" t="s">
        <v>139</v>
      </c>
      <c r="S43" s="322" t="s">
        <v>122</v>
      </c>
      <c r="T43" s="322"/>
      <c r="U43" s="371" t="s">
        <v>124</v>
      </c>
      <c r="V43" s="322"/>
      <c r="W43" s="322"/>
      <c r="X43" s="359">
        <v>0</v>
      </c>
      <c r="Y43" s="359">
        <v>100</v>
      </c>
      <c r="Z43" s="359">
        <v>0</v>
      </c>
      <c r="AA43" s="322"/>
      <c r="AB43" s="322" t="s">
        <v>125</v>
      </c>
      <c r="AC43" s="360"/>
      <c r="AD43" s="331"/>
      <c r="AE43" s="331">
        <v>171246423</v>
      </c>
      <c r="AF43" s="329">
        <v>191795993.76000002</v>
      </c>
      <c r="AG43" s="331"/>
      <c r="AH43" s="331"/>
      <c r="AI43" s="331">
        <v>171246423</v>
      </c>
      <c r="AJ43" s="331">
        <v>191795993.76000002</v>
      </c>
      <c r="AK43" s="360"/>
      <c r="AL43" s="331"/>
      <c r="AM43" s="331">
        <v>171246423</v>
      </c>
      <c r="AN43" s="331">
        <v>191795993.76000002</v>
      </c>
      <c r="AO43" s="331"/>
      <c r="AP43" s="331"/>
      <c r="AQ43" s="331"/>
      <c r="AR43" s="350"/>
      <c r="AS43" s="331"/>
      <c r="AT43" s="331"/>
      <c r="AU43" s="331"/>
      <c r="AV43" s="350"/>
      <c r="AW43" s="331"/>
      <c r="AX43" s="331">
        <v>513739269</v>
      </c>
      <c r="AY43" s="350">
        <v>575387981.28000009</v>
      </c>
      <c r="AZ43" s="323" t="s">
        <v>126</v>
      </c>
      <c r="BA43" s="323" t="s">
        <v>190</v>
      </c>
      <c r="BB43" s="361" t="s">
        <v>189</v>
      </c>
      <c r="BC43" s="322"/>
      <c r="BD43" s="322"/>
      <c r="BE43" s="322"/>
      <c r="BF43" s="322"/>
      <c r="BG43" s="322"/>
      <c r="BH43" s="322"/>
      <c r="BI43" s="322"/>
      <c r="BJ43" s="322"/>
      <c r="BK43" s="322"/>
      <c r="BL43" s="362"/>
      <c r="BM43" s="362"/>
    </row>
    <row r="44" spans="1:67" ht="12.95" customHeight="1" x14ac:dyDescent="0.25">
      <c r="A44" s="48" t="s">
        <v>191</v>
      </c>
      <c r="B44" s="48" t="s">
        <v>192</v>
      </c>
      <c r="C44" s="48" t="s">
        <v>562</v>
      </c>
      <c r="D44" s="49">
        <v>24100009</v>
      </c>
      <c r="E44" s="48" t="s">
        <v>350</v>
      </c>
      <c r="F44" s="45"/>
      <c r="G44" s="138" t="s">
        <v>194</v>
      </c>
      <c r="H44" s="138" t="s">
        <v>195</v>
      </c>
      <c r="I44" s="138" t="s">
        <v>195</v>
      </c>
      <c r="J44" s="139" t="s">
        <v>118</v>
      </c>
      <c r="K44" s="139"/>
      <c r="L44" s="139"/>
      <c r="M44" s="140">
        <v>100</v>
      </c>
      <c r="N44" s="141">
        <v>230000000</v>
      </c>
      <c r="O44" s="141" t="s">
        <v>119</v>
      </c>
      <c r="P44" s="141" t="s">
        <v>141</v>
      </c>
      <c r="Q44" s="139" t="s">
        <v>121</v>
      </c>
      <c r="R44" s="291">
        <v>230000000</v>
      </c>
      <c r="S44" s="142" t="s">
        <v>197</v>
      </c>
      <c r="T44" s="142"/>
      <c r="U44" s="139"/>
      <c r="V44" s="141" t="s">
        <v>123</v>
      </c>
      <c r="W44" s="139" t="s">
        <v>166</v>
      </c>
      <c r="X44" s="139">
        <v>0</v>
      </c>
      <c r="Y44" s="139">
        <v>100</v>
      </c>
      <c r="Z44" s="139">
        <v>0</v>
      </c>
      <c r="AA44" s="143"/>
      <c r="AB44" s="141" t="s">
        <v>125</v>
      </c>
      <c r="AC44" s="144"/>
      <c r="AD44" s="144"/>
      <c r="AE44" s="54">
        <v>603542188</v>
      </c>
      <c r="AF44" s="54">
        <v>675967250.56000006</v>
      </c>
      <c r="AG44" s="54"/>
      <c r="AH44" s="54"/>
      <c r="AI44" s="54">
        <v>603542188</v>
      </c>
      <c r="AJ44" s="56">
        <v>675967250.56000006</v>
      </c>
      <c r="AK44" s="54"/>
      <c r="AL44" s="54"/>
      <c r="AM44" s="54">
        <v>603542188</v>
      </c>
      <c r="AN44" s="56">
        <v>675967250.56000006</v>
      </c>
      <c r="AO44" s="54"/>
      <c r="AP44" s="54"/>
      <c r="AQ44" s="54">
        <v>603542188</v>
      </c>
      <c r="AR44" s="113">
        <v>675967250.56000006</v>
      </c>
      <c r="AS44" s="54"/>
      <c r="AT44" s="54"/>
      <c r="AU44" s="54">
        <v>603542188</v>
      </c>
      <c r="AV44" s="113">
        <v>675967250.56000006</v>
      </c>
      <c r="AW44" s="54"/>
      <c r="AX44" s="56">
        <v>0</v>
      </c>
      <c r="AY44" s="113">
        <f t="shared" si="4"/>
        <v>0</v>
      </c>
      <c r="AZ44" s="144" t="s">
        <v>126</v>
      </c>
      <c r="BA44" s="145" t="s">
        <v>198</v>
      </c>
      <c r="BB44" s="145" t="s">
        <v>196</v>
      </c>
      <c r="BC44" s="145"/>
      <c r="BD44" s="78"/>
      <c r="BE44" s="75"/>
      <c r="BF44" s="146"/>
      <c r="BG44" s="147"/>
      <c r="BH44" s="147"/>
      <c r="BI44" s="147"/>
      <c r="BJ44" s="147"/>
      <c r="BK44" s="147"/>
      <c r="BL44" s="75"/>
      <c r="BM44" s="75"/>
      <c r="BN44" s="148"/>
      <c r="BO44" s="149"/>
    </row>
    <row r="45" spans="1:67" s="159" customFormat="1" ht="12.95" customHeight="1" x14ac:dyDescent="0.25">
      <c r="A45" s="150" t="s">
        <v>191</v>
      </c>
      <c r="B45" s="150" t="s">
        <v>192</v>
      </c>
      <c r="C45" s="151" t="s">
        <v>562</v>
      </c>
      <c r="D45" s="150">
        <v>24100009</v>
      </c>
      <c r="E45" s="152" t="s">
        <v>483</v>
      </c>
      <c r="F45" s="152" t="s">
        <v>523</v>
      </c>
      <c r="G45" s="73" t="s">
        <v>194</v>
      </c>
      <c r="H45" s="73" t="s">
        <v>195</v>
      </c>
      <c r="I45" s="73" t="s">
        <v>195</v>
      </c>
      <c r="J45" s="73" t="s">
        <v>118</v>
      </c>
      <c r="K45" s="73"/>
      <c r="L45" s="73"/>
      <c r="M45" s="279">
        <v>100</v>
      </c>
      <c r="N45" s="154">
        <v>230000000</v>
      </c>
      <c r="O45" s="155" t="s">
        <v>119</v>
      </c>
      <c r="P45" s="207" t="s">
        <v>120</v>
      </c>
      <c r="Q45" s="167" t="s">
        <v>121</v>
      </c>
      <c r="R45" s="292">
        <v>230000000</v>
      </c>
      <c r="S45" s="153" t="s">
        <v>197</v>
      </c>
      <c r="T45" s="154"/>
      <c r="U45" s="411"/>
      <c r="V45" s="154" t="s">
        <v>123</v>
      </c>
      <c r="W45" s="154" t="s">
        <v>166</v>
      </c>
      <c r="X45" s="154">
        <v>0</v>
      </c>
      <c r="Y45" s="154">
        <v>100</v>
      </c>
      <c r="Z45" s="154">
        <v>0</v>
      </c>
      <c r="AA45" s="73"/>
      <c r="AB45" s="73" t="s">
        <v>125</v>
      </c>
      <c r="AC45" s="73"/>
      <c r="AD45" s="73"/>
      <c r="AE45" s="157">
        <v>603542188</v>
      </c>
      <c r="AF45" s="157">
        <f>AE45*1.12</f>
        <v>675967250.56000006</v>
      </c>
      <c r="AG45" s="71"/>
      <c r="AH45" s="71"/>
      <c r="AI45" s="157">
        <v>633680635</v>
      </c>
      <c r="AJ45" s="157">
        <f>AI45*1.12</f>
        <v>709722311.20000005</v>
      </c>
      <c r="AK45" s="71"/>
      <c r="AL45" s="71"/>
      <c r="AM45" s="157">
        <v>665402359</v>
      </c>
      <c r="AN45" s="157">
        <f>AM45*1.12</f>
        <v>745250642.08000004</v>
      </c>
      <c r="AO45" s="71"/>
      <c r="AP45" s="71"/>
      <c r="AQ45" s="71">
        <v>698707360</v>
      </c>
      <c r="AR45" s="71">
        <f>AQ45*1.12</f>
        <v>782552243.20000005</v>
      </c>
      <c r="AS45" s="71"/>
      <c r="AT45" s="71"/>
      <c r="AU45" s="71">
        <v>733605002</v>
      </c>
      <c r="AV45" s="71">
        <f>AU45*1.12</f>
        <v>821637602.24000013</v>
      </c>
      <c r="AW45" s="71"/>
      <c r="AX45" s="71">
        <f>AE45+AI45+AM45+AQ45+AU45</f>
        <v>3334937544</v>
      </c>
      <c r="AY45" s="113">
        <f t="shared" si="4"/>
        <v>3735130049.2800002</v>
      </c>
      <c r="AZ45" s="73" t="s">
        <v>126</v>
      </c>
      <c r="BA45" s="73" t="s">
        <v>198</v>
      </c>
      <c r="BB45" s="73" t="s">
        <v>196</v>
      </c>
      <c r="BC45" s="73"/>
      <c r="BD45" s="158"/>
      <c r="BE45" s="158"/>
      <c r="BF45" s="158"/>
      <c r="BG45" s="158"/>
      <c r="BH45" s="158"/>
      <c r="BI45" s="158"/>
      <c r="BJ45" s="158"/>
      <c r="BK45" s="158"/>
      <c r="BL45" s="158"/>
      <c r="BM45" s="158"/>
    </row>
    <row r="46" spans="1:67" ht="12.95" customHeight="1" x14ac:dyDescent="0.25">
      <c r="A46" s="48" t="s">
        <v>191</v>
      </c>
      <c r="B46" s="48" t="s">
        <v>192</v>
      </c>
      <c r="C46" s="48"/>
      <c r="D46" s="49">
        <v>24100010</v>
      </c>
      <c r="E46" s="48" t="s">
        <v>344</v>
      </c>
      <c r="F46" s="45"/>
      <c r="G46" s="138" t="s">
        <v>194</v>
      </c>
      <c r="H46" s="138" t="s">
        <v>195</v>
      </c>
      <c r="I46" s="138" t="s">
        <v>195</v>
      </c>
      <c r="J46" s="139" t="s">
        <v>118</v>
      </c>
      <c r="K46" s="139"/>
      <c r="L46" s="139"/>
      <c r="M46" s="140">
        <v>100</v>
      </c>
      <c r="N46" s="141">
        <v>230000000</v>
      </c>
      <c r="O46" s="141" t="s">
        <v>119</v>
      </c>
      <c r="P46" s="141" t="s">
        <v>141</v>
      </c>
      <c r="Q46" s="139" t="s">
        <v>121</v>
      </c>
      <c r="R46" s="291">
        <v>230000000</v>
      </c>
      <c r="S46" s="142" t="s">
        <v>201</v>
      </c>
      <c r="T46" s="142"/>
      <c r="U46" s="139"/>
      <c r="V46" s="141" t="s">
        <v>123</v>
      </c>
      <c r="W46" s="139" t="s">
        <v>166</v>
      </c>
      <c r="X46" s="139">
        <v>0</v>
      </c>
      <c r="Y46" s="139">
        <v>100</v>
      </c>
      <c r="Z46" s="139">
        <v>0</v>
      </c>
      <c r="AA46" s="143"/>
      <c r="AB46" s="141" t="s">
        <v>125</v>
      </c>
      <c r="AC46" s="160"/>
      <c r="AD46" s="160"/>
      <c r="AE46" s="54">
        <v>862578560</v>
      </c>
      <c r="AF46" s="54">
        <v>966087987.20000005</v>
      </c>
      <c r="AG46" s="54"/>
      <c r="AH46" s="54"/>
      <c r="AI46" s="54">
        <v>862578560</v>
      </c>
      <c r="AJ46" s="56">
        <v>966087987.20000005</v>
      </c>
      <c r="AK46" s="54"/>
      <c r="AL46" s="54"/>
      <c r="AM46" s="54">
        <v>862578560</v>
      </c>
      <c r="AN46" s="56">
        <v>966087987.20000005</v>
      </c>
      <c r="AO46" s="54"/>
      <c r="AP46" s="54"/>
      <c r="AQ46" s="54">
        <v>862578560</v>
      </c>
      <c r="AR46" s="113">
        <v>966087987.20000005</v>
      </c>
      <c r="AS46" s="54"/>
      <c r="AT46" s="54"/>
      <c r="AU46" s="54">
        <v>862578560</v>
      </c>
      <c r="AV46" s="113">
        <v>966087987.20000005</v>
      </c>
      <c r="AW46" s="54"/>
      <c r="AX46" s="56">
        <v>0</v>
      </c>
      <c r="AY46" s="113">
        <f t="shared" si="4"/>
        <v>0</v>
      </c>
      <c r="AZ46" s="45" t="s">
        <v>126</v>
      </c>
      <c r="BA46" s="44" t="s">
        <v>202</v>
      </c>
      <c r="BB46" s="161" t="s">
        <v>200</v>
      </c>
      <c r="BC46" s="141"/>
      <c r="BD46" s="147"/>
      <c r="BE46" s="147"/>
      <c r="BF46" s="147"/>
      <c r="BG46" s="147"/>
      <c r="BH46" s="147"/>
      <c r="BI46" s="147"/>
      <c r="BJ46" s="147"/>
      <c r="BK46" s="75"/>
      <c r="BL46" s="75"/>
      <c r="BM46" s="75"/>
      <c r="BN46" s="148"/>
      <c r="BO46" s="149"/>
    </row>
    <row r="47" spans="1:67" s="159" customFormat="1" ht="12.95" customHeight="1" x14ac:dyDescent="0.25">
      <c r="A47" s="150" t="s">
        <v>191</v>
      </c>
      <c r="B47" s="150" t="s">
        <v>192</v>
      </c>
      <c r="C47" s="151" t="s">
        <v>562</v>
      </c>
      <c r="D47" s="150">
        <v>24100010</v>
      </c>
      <c r="E47" s="152" t="s">
        <v>484</v>
      </c>
      <c r="F47" s="152" t="s">
        <v>524</v>
      </c>
      <c r="G47" s="73" t="s">
        <v>194</v>
      </c>
      <c r="H47" s="73" t="s">
        <v>195</v>
      </c>
      <c r="I47" s="73" t="s">
        <v>195</v>
      </c>
      <c r="J47" s="73" t="s">
        <v>118</v>
      </c>
      <c r="K47" s="73"/>
      <c r="L47" s="73"/>
      <c r="M47" s="279">
        <v>100</v>
      </c>
      <c r="N47" s="154">
        <v>230000000</v>
      </c>
      <c r="O47" s="155" t="s">
        <v>119</v>
      </c>
      <c r="P47" s="207" t="s">
        <v>120</v>
      </c>
      <c r="Q47" s="167" t="s">
        <v>121</v>
      </c>
      <c r="R47" s="292">
        <v>230000000</v>
      </c>
      <c r="S47" s="153" t="s">
        <v>201</v>
      </c>
      <c r="T47" s="154"/>
      <c r="U47" s="411"/>
      <c r="V47" s="154" t="s">
        <v>123</v>
      </c>
      <c r="W47" s="154" t="s">
        <v>166</v>
      </c>
      <c r="X47" s="154">
        <v>0</v>
      </c>
      <c r="Y47" s="154">
        <v>100</v>
      </c>
      <c r="Z47" s="154">
        <v>0</v>
      </c>
      <c r="AA47" s="73"/>
      <c r="AB47" s="73" t="s">
        <v>125</v>
      </c>
      <c r="AC47" s="73"/>
      <c r="AD47" s="73"/>
      <c r="AE47" s="157">
        <v>862578560</v>
      </c>
      <c r="AF47" s="157">
        <f t="shared" ref="AF47" si="8">AE47*1.12</f>
        <v>966087987.20000005</v>
      </c>
      <c r="AG47" s="71"/>
      <c r="AH47" s="71"/>
      <c r="AI47" s="157">
        <v>905654240</v>
      </c>
      <c r="AJ47" s="157">
        <f t="shared" ref="AJ47" si="9">AI47*1.12</f>
        <v>1014332748.8000001</v>
      </c>
      <c r="AK47" s="71"/>
      <c r="AL47" s="71"/>
      <c r="AM47" s="157">
        <v>950991200</v>
      </c>
      <c r="AN47" s="157">
        <f t="shared" ref="AN47" si="10">AM47*1.12</f>
        <v>1065110144.0000001</v>
      </c>
      <c r="AO47" s="71"/>
      <c r="AP47" s="71"/>
      <c r="AQ47" s="71">
        <v>998589440</v>
      </c>
      <c r="AR47" s="71">
        <f t="shared" ref="AR47" si="11">AQ47*1.12</f>
        <v>1118420172.8000002</v>
      </c>
      <c r="AS47" s="71"/>
      <c r="AT47" s="71"/>
      <c r="AU47" s="71">
        <v>1048467520</v>
      </c>
      <c r="AV47" s="71">
        <f t="shared" ref="AV47" si="12">AU47*1.12</f>
        <v>1174283622.4000001</v>
      </c>
      <c r="AW47" s="71"/>
      <c r="AX47" s="71">
        <f t="shared" si="5"/>
        <v>4766280960</v>
      </c>
      <c r="AY47" s="113">
        <f t="shared" si="4"/>
        <v>5338234675.2000008</v>
      </c>
      <c r="AZ47" s="73" t="s">
        <v>126</v>
      </c>
      <c r="BA47" s="73" t="s">
        <v>202</v>
      </c>
      <c r="BB47" s="73" t="s">
        <v>200</v>
      </c>
      <c r="BC47" s="73"/>
      <c r="BD47" s="158"/>
      <c r="BE47" s="158"/>
      <c r="BF47" s="158"/>
      <c r="BG47" s="158"/>
      <c r="BH47" s="158"/>
      <c r="BI47" s="158"/>
      <c r="BJ47" s="158"/>
      <c r="BK47" s="158"/>
      <c r="BL47" s="158"/>
      <c r="BM47" s="158"/>
    </row>
    <row r="48" spans="1:67" ht="12.95" customHeight="1" x14ac:dyDescent="0.25">
      <c r="A48" s="48" t="s">
        <v>191</v>
      </c>
      <c r="B48" s="48" t="s">
        <v>192</v>
      </c>
      <c r="C48" s="48"/>
      <c r="D48" s="49">
        <v>24100011</v>
      </c>
      <c r="E48" s="48" t="s">
        <v>341</v>
      </c>
      <c r="F48" s="45"/>
      <c r="G48" s="138" t="s">
        <v>194</v>
      </c>
      <c r="H48" s="138" t="s">
        <v>195</v>
      </c>
      <c r="I48" s="138" t="s">
        <v>195</v>
      </c>
      <c r="J48" s="139" t="s">
        <v>118</v>
      </c>
      <c r="K48" s="139"/>
      <c r="L48" s="139"/>
      <c r="M48" s="140">
        <v>100</v>
      </c>
      <c r="N48" s="141">
        <v>230000000</v>
      </c>
      <c r="O48" s="141" t="s">
        <v>119</v>
      </c>
      <c r="P48" s="141" t="s">
        <v>141</v>
      </c>
      <c r="Q48" s="139" t="s">
        <v>121</v>
      </c>
      <c r="R48" s="291">
        <v>230000000</v>
      </c>
      <c r="S48" s="142" t="s">
        <v>205</v>
      </c>
      <c r="T48" s="142"/>
      <c r="U48" s="139"/>
      <c r="V48" s="141" t="s">
        <v>123</v>
      </c>
      <c r="W48" s="139" t="s">
        <v>166</v>
      </c>
      <c r="X48" s="139">
        <v>0</v>
      </c>
      <c r="Y48" s="139">
        <v>100</v>
      </c>
      <c r="Z48" s="139">
        <v>0</v>
      </c>
      <c r="AA48" s="143"/>
      <c r="AB48" s="141" t="s">
        <v>125</v>
      </c>
      <c r="AC48" s="144"/>
      <c r="AD48" s="144"/>
      <c r="AE48" s="54">
        <v>539077920</v>
      </c>
      <c r="AF48" s="54">
        <v>603767270.4000001</v>
      </c>
      <c r="AG48" s="54"/>
      <c r="AH48" s="54"/>
      <c r="AI48" s="54">
        <v>539077920</v>
      </c>
      <c r="AJ48" s="56">
        <v>603767270.4000001</v>
      </c>
      <c r="AK48" s="54"/>
      <c r="AL48" s="54"/>
      <c r="AM48" s="54">
        <v>539077920</v>
      </c>
      <c r="AN48" s="56">
        <v>603767270.4000001</v>
      </c>
      <c r="AO48" s="54"/>
      <c r="AP48" s="54"/>
      <c r="AQ48" s="54">
        <v>539077920</v>
      </c>
      <c r="AR48" s="113">
        <v>603767270.4000001</v>
      </c>
      <c r="AS48" s="54"/>
      <c r="AT48" s="54"/>
      <c r="AU48" s="54">
        <v>539077920</v>
      </c>
      <c r="AV48" s="113">
        <v>603767270.4000001</v>
      </c>
      <c r="AW48" s="54"/>
      <c r="AX48" s="56">
        <v>0</v>
      </c>
      <c r="AY48" s="113">
        <f t="shared" si="4"/>
        <v>0</v>
      </c>
      <c r="AZ48" s="45" t="s">
        <v>126</v>
      </c>
      <c r="BA48" s="44" t="s">
        <v>206</v>
      </c>
      <c r="BB48" s="161" t="s">
        <v>204</v>
      </c>
      <c r="BC48" s="141"/>
      <c r="BD48" s="147"/>
      <c r="BE48" s="147"/>
      <c r="BF48" s="147"/>
      <c r="BG48" s="147"/>
      <c r="BH48" s="147"/>
      <c r="BI48" s="147"/>
      <c r="BJ48" s="147"/>
      <c r="BK48" s="147"/>
      <c r="BL48" s="75"/>
      <c r="BM48" s="75"/>
      <c r="BN48" s="148"/>
      <c r="BO48" s="149"/>
    </row>
    <row r="49" spans="1:67" s="159" customFormat="1" ht="12.95" customHeight="1" x14ac:dyDescent="0.25">
      <c r="A49" s="150" t="s">
        <v>191</v>
      </c>
      <c r="B49" s="150" t="s">
        <v>192</v>
      </c>
      <c r="C49" s="151" t="s">
        <v>562</v>
      </c>
      <c r="D49" s="150">
        <v>24100011</v>
      </c>
      <c r="E49" s="152" t="s">
        <v>485</v>
      </c>
      <c r="F49" s="152" t="s">
        <v>525</v>
      </c>
      <c r="G49" s="73" t="s">
        <v>194</v>
      </c>
      <c r="H49" s="73" t="s">
        <v>195</v>
      </c>
      <c r="I49" s="73" t="s">
        <v>195</v>
      </c>
      <c r="J49" s="73" t="s">
        <v>118</v>
      </c>
      <c r="K49" s="73"/>
      <c r="L49" s="73"/>
      <c r="M49" s="279">
        <v>100</v>
      </c>
      <c r="N49" s="154">
        <v>230000000</v>
      </c>
      <c r="O49" s="155" t="s">
        <v>119</v>
      </c>
      <c r="P49" s="207" t="s">
        <v>120</v>
      </c>
      <c r="Q49" s="167" t="s">
        <v>121</v>
      </c>
      <c r="R49" s="292">
        <v>230000000</v>
      </c>
      <c r="S49" s="153" t="s">
        <v>205</v>
      </c>
      <c r="T49" s="154"/>
      <c r="U49" s="411"/>
      <c r="V49" s="154" t="s">
        <v>123</v>
      </c>
      <c r="W49" s="154" t="s">
        <v>166</v>
      </c>
      <c r="X49" s="154">
        <v>0</v>
      </c>
      <c r="Y49" s="154">
        <v>100</v>
      </c>
      <c r="Z49" s="154">
        <v>0</v>
      </c>
      <c r="AA49" s="73"/>
      <c r="AB49" s="73" t="s">
        <v>125</v>
      </c>
      <c r="AC49" s="73"/>
      <c r="AD49" s="73"/>
      <c r="AE49" s="157">
        <v>539077920</v>
      </c>
      <c r="AF49" s="157">
        <f t="shared" ref="AF49" si="13">AE49*1.12</f>
        <v>603767270.4000001</v>
      </c>
      <c r="AG49" s="71"/>
      <c r="AH49" s="71"/>
      <c r="AI49" s="157">
        <v>565997910</v>
      </c>
      <c r="AJ49" s="157">
        <f t="shared" ref="AJ49" si="14">AI49*1.12</f>
        <v>633917659.20000005</v>
      </c>
      <c r="AK49" s="71"/>
      <c r="AL49" s="71"/>
      <c r="AM49" s="157">
        <v>594331590</v>
      </c>
      <c r="AN49" s="157">
        <f t="shared" ref="AN49" si="15">AM49*1.12</f>
        <v>665651380.80000007</v>
      </c>
      <c r="AO49" s="71"/>
      <c r="AP49" s="71"/>
      <c r="AQ49" s="71">
        <v>624078960</v>
      </c>
      <c r="AR49" s="71">
        <f t="shared" ref="AR49" si="16">AQ49*1.12</f>
        <v>698968435.20000005</v>
      </c>
      <c r="AS49" s="71"/>
      <c r="AT49" s="71"/>
      <c r="AU49" s="71">
        <v>655250000</v>
      </c>
      <c r="AV49" s="71">
        <f t="shared" ref="AV49" si="17">AU49*1.12</f>
        <v>733880000.00000012</v>
      </c>
      <c r="AW49" s="71"/>
      <c r="AX49" s="71">
        <f t="shared" si="5"/>
        <v>2978736380</v>
      </c>
      <c r="AY49" s="113">
        <f t="shared" si="4"/>
        <v>3336184745.6000004</v>
      </c>
      <c r="AZ49" s="73" t="s">
        <v>126</v>
      </c>
      <c r="BA49" s="73" t="s">
        <v>486</v>
      </c>
      <c r="BB49" s="73" t="s">
        <v>204</v>
      </c>
      <c r="BC49" s="73"/>
      <c r="BD49" s="158"/>
      <c r="BE49" s="158"/>
      <c r="BF49" s="158"/>
      <c r="BG49" s="158"/>
      <c r="BH49" s="158"/>
      <c r="BI49" s="158"/>
      <c r="BJ49" s="158"/>
      <c r="BK49" s="158"/>
      <c r="BL49" s="158"/>
      <c r="BM49" s="158"/>
    </row>
    <row r="50" spans="1:67" ht="12.95" customHeight="1" x14ac:dyDescent="0.25">
      <c r="A50" s="48" t="s">
        <v>191</v>
      </c>
      <c r="B50" s="48" t="s">
        <v>192</v>
      </c>
      <c r="C50" s="48"/>
      <c r="D50" s="49">
        <v>24100012</v>
      </c>
      <c r="E50" s="48" t="s">
        <v>338</v>
      </c>
      <c r="F50" s="45"/>
      <c r="G50" s="138" t="s">
        <v>194</v>
      </c>
      <c r="H50" s="138" t="s">
        <v>195</v>
      </c>
      <c r="I50" s="138" t="s">
        <v>195</v>
      </c>
      <c r="J50" s="139" t="s">
        <v>118</v>
      </c>
      <c r="K50" s="139"/>
      <c r="L50" s="139"/>
      <c r="M50" s="140">
        <v>100</v>
      </c>
      <c r="N50" s="141">
        <v>230000000</v>
      </c>
      <c r="O50" s="141" t="s">
        <v>119</v>
      </c>
      <c r="P50" s="141" t="s">
        <v>141</v>
      </c>
      <c r="Q50" s="139" t="s">
        <v>121</v>
      </c>
      <c r="R50" s="291">
        <v>230000000</v>
      </c>
      <c r="S50" s="142" t="s">
        <v>209</v>
      </c>
      <c r="T50" s="142"/>
      <c r="U50" s="139"/>
      <c r="V50" s="141" t="s">
        <v>123</v>
      </c>
      <c r="W50" s="139" t="s">
        <v>166</v>
      </c>
      <c r="X50" s="139">
        <v>0</v>
      </c>
      <c r="Y50" s="139">
        <v>100</v>
      </c>
      <c r="Z50" s="139">
        <v>0</v>
      </c>
      <c r="AA50" s="143"/>
      <c r="AB50" s="141" t="s">
        <v>125</v>
      </c>
      <c r="AC50" s="160"/>
      <c r="AD50" s="160"/>
      <c r="AE50" s="54">
        <v>577497500</v>
      </c>
      <c r="AF50" s="54">
        <v>646797200.00000012</v>
      </c>
      <c r="AG50" s="54"/>
      <c r="AH50" s="54"/>
      <c r="AI50" s="54">
        <v>577497500</v>
      </c>
      <c r="AJ50" s="56">
        <v>646797200.00000012</v>
      </c>
      <c r="AK50" s="54"/>
      <c r="AL50" s="54"/>
      <c r="AM50" s="54">
        <v>577497500</v>
      </c>
      <c r="AN50" s="56">
        <v>646797200.00000012</v>
      </c>
      <c r="AO50" s="54"/>
      <c r="AP50" s="54"/>
      <c r="AQ50" s="54">
        <v>577497500</v>
      </c>
      <c r="AR50" s="113">
        <v>646797200.00000012</v>
      </c>
      <c r="AS50" s="54"/>
      <c r="AT50" s="54"/>
      <c r="AU50" s="54">
        <v>577497500</v>
      </c>
      <c r="AV50" s="113">
        <v>646797200.00000012</v>
      </c>
      <c r="AW50" s="54"/>
      <c r="AX50" s="56">
        <v>0</v>
      </c>
      <c r="AY50" s="113">
        <f t="shared" si="4"/>
        <v>0</v>
      </c>
      <c r="AZ50" s="45" t="s">
        <v>126</v>
      </c>
      <c r="BA50" s="44" t="s">
        <v>210</v>
      </c>
      <c r="BB50" s="161" t="s">
        <v>208</v>
      </c>
      <c r="BC50" s="141"/>
      <c r="BD50" s="147"/>
      <c r="BE50" s="147"/>
      <c r="BF50" s="147"/>
      <c r="BG50" s="147"/>
      <c r="BH50" s="147"/>
      <c r="BI50" s="147"/>
      <c r="BJ50" s="147"/>
      <c r="BK50" s="147"/>
      <c r="BL50" s="75"/>
      <c r="BM50" s="75"/>
      <c r="BN50" s="148"/>
      <c r="BO50" s="149"/>
    </row>
    <row r="51" spans="1:67" s="172" customFormat="1" ht="12.95" customHeight="1" x14ac:dyDescent="0.2">
      <c r="A51" s="162" t="s">
        <v>191</v>
      </c>
      <c r="B51" s="162" t="s">
        <v>192</v>
      </c>
      <c r="C51" s="163" t="s">
        <v>562</v>
      </c>
      <c r="D51" s="162">
        <v>24100012</v>
      </c>
      <c r="E51" s="164" t="s">
        <v>487</v>
      </c>
      <c r="F51" s="164" t="s">
        <v>526</v>
      </c>
      <c r="G51" s="165" t="s">
        <v>194</v>
      </c>
      <c r="H51" s="165" t="s">
        <v>195</v>
      </c>
      <c r="I51" s="165" t="s">
        <v>195</v>
      </c>
      <c r="J51" s="165" t="s">
        <v>118</v>
      </c>
      <c r="K51" s="165"/>
      <c r="L51" s="165"/>
      <c r="M51" s="276">
        <v>100</v>
      </c>
      <c r="N51" s="167">
        <v>230000000</v>
      </c>
      <c r="O51" s="168" t="s">
        <v>119</v>
      </c>
      <c r="P51" s="207" t="s">
        <v>120</v>
      </c>
      <c r="Q51" s="167" t="s">
        <v>121</v>
      </c>
      <c r="R51" s="264">
        <v>230000000</v>
      </c>
      <c r="S51" s="166" t="s">
        <v>209</v>
      </c>
      <c r="T51" s="167"/>
      <c r="U51" s="412"/>
      <c r="V51" s="167" t="s">
        <v>123</v>
      </c>
      <c r="W51" s="167" t="s">
        <v>166</v>
      </c>
      <c r="X51" s="167">
        <v>0</v>
      </c>
      <c r="Y51" s="167">
        <v>100</v>
      </c>
      <c r="Z51" s="167">
        <v>0</v>
      </c>
      <c r="AA51" s="165"/>
      <c r="AB51" s="165" t="s">
        <v>125</v>
      </c>
      <c r="AC51" s="165"/>
      <c r="AD51" s="165"/>
      <c r="AE51" s="157">
        <v>577497500</v>
      </c>
      <c r="AF51" s="157">
        <f t="shared" ref="AF51" si="18">AE51*1.12</f>
        <v>646797200.00000012</v>
      </c>
      <c r="AG51" s="170"/>
      <c r="AH51" s="170"/>
      <c r="AI51" s="157">
        <v>606335990</v>
      </c>
      <c r="AJ51" s="157">
        <f t="shared" ref="AJ51" si="19">AI51*1.12</f>
        <v>679096308.80000007</v>
      </c>
      <c r="AK51" s="170"/>
      <c r="AL51" s="170"/>
      <c r="AM51" s="157">
        <v>636688970</v>
      </c>
      <c r="AN51" s="157">
        <f t="shared" ref="AN51" si="20">AM51*1.12</f>
        <v>713091646.4000001</v>
      </c>
      <c r="AO51" s="170"/>
      <c r="AP51" s="170"/>
      <c r="AQ51" s="170">
        <v>668556440</v>
      </c>
      <c r="AR51" s="170">
        <f t="shared" ref="AR51" si="21">AQ51*1.12</f>
        <v>748783212.80000007</v>
      </c>
      <c r="AS51" s="170"/>
      <c r="AT51" s="170"/>
      <c r="AU51" s="170">
        <v>701948930</v>
      </c>
      <c r="AV51" s="170">
        <f t="shared" ref="AV51" si="22">AU51*1.12</f>
        <v>786182801.60000002</v>
      </c>
      <c r="AW51" s="170"/>
      <c r="AX51" s="170">
        <f t="shared" si="5"/>
        <v>3191027830</v>
      </c>
      <c r="AY51" s="113">
        <f t="shared" si="4"/>
        <v>3573951169.6000004</v>
      </c>
      <c r="AZ51" s="165" t="s">
        <v>126</v>
      </c>
      <c r="BA51" s="165" t="s">
        <v>210</v>
      </c>
      <c r="BB51" s="165" t="s">
        <v>208</v>
      </c>
      <c r="BC51" s="165"/>
      <c r="BD51" s="171"/>
      <c r="BE51" s="171"/>
      <c r="BF51" s="171"/>
      <c r="BG51" s="171"/>
      <c r="BH51" s="171"/>
      <c r="BI51" s="171"/>
      <c r="BJ51" s="171"/>
      <c r="BK51" s="171"/>
      <c r="BL51" s="171"/>
      <c r="BM51" s="171"/>
    </row>
    <row r="52" spans="1:67" ht="12.95" customHeight="1" x14ac:dyDescent="0.25">
      <c r="A52" s="48" t="s">
        <v>191</v>
      </c>
      <c r="B52" s="48" t="s">
        <v>192</v>
      </c>
      <c r="C52" s="48"/>
      <c r="D52" s="49">
        <v>24100013</v>
      </c>
      <c r="E52" s="48" t="s">
        <v>460</v>
      </c>
      <c r="F52" s="45"/>
      <c r="G52" s="173" t="s">
        <v>212</v>
      </c>
      <c r="H52" s="174" t="s">
        <v>213</v>
      </c>
      <c r="I52" s="174" t="s">
        <v>213</v>
      </c>
      <c r="J52" s="139" t="s">
        <v>118</v>
      </c>
      <c r="K52" s="139"/>
      <c r="L52" s="139"/>
      <c r="M52" s="140">
        <v>100</v>
      </c>
      <c r="N52" s="141">
        <v>230000000</v>
      </c>
      <c r="O52" s="141" t="s">
        <v>119</v>
      </c>
      <c r="P52" s="141" t="s">
        <v>141</v>
      </c>
      <c r="Q52" s="139" t="s">
        <v>121</v>
      </c>
      <c r="R52" s="291">
        <v>230000000</v>
      </c>
      <c r="S52" s="142" t="s">
        <v>155</v>
      </c>
      <c r="T52" s="142"/>
      <c r="U52" s="139"/>
      <c r="V52" s="141" t="s">
        <v>123</v>
      </c>
      <c r="W52" s="139" t="s">
        <v>166</v>
      </c>
      <c r="X52" s="139">
        <v>0</v>
      </c>
      <c r="Y52" s="139">
        <v>100</v>
      </c>
      <c r="Z52" s="139">
        <v>0</v>
      </c>
      <c r="AA52" s="143"/>
      <c r="AB52" s="141" t="s">
        <v>125</v>
      </c>
      <c r="AC52" s="144"/>
      <c r="AD52" s="144"/>
      <c r="AE52" s="54">
        <v>444309760</v>
      </c>
      <c r="AF52" s="54">
        <v>497626931.20000005</v>
      </c>
      <c r="AG52" s="54"/>
      <c r="AH52" s="54"/>
      <c r="AI52" s="54">
        <v>444309760</v>
      </c>
      <c r="AJ52" s="56">
        <v>497626931.20000005</v>
      </c>
      <c r="AK52" s="54"/>
      <c r="AL52" s="54"/>
      <c r="AM52" s="54">
        <v>444309760</v>
      </c>
      <c r="AN52" s="56">
        <v>497626931.20000005</v>
      </c>
      <c r="AO52" s="54"/>
      <c r="AP52" s="54"/>
      <c r="AQ52" s="54">
        <v>444309760</v>
      </c>
      <c r="AR52" s="113">
        <v>497626931.20000005</v>
      </c>
      <c r="AS52" s="54"/>
      <c r="AT52" s="54"/>
      <c r="AU52" s="54">
        <v>444309760</v>
      </c>
      <c r="AV52" s="113">
        <v>497626931.20000005</v>
      </c>
      <c r="AW52" s="54"/>
      <c r="AX52" s="56">
        <v>0</v>
      </c>
      <c r="AY52" s="113">
        <f t="shared" si="4"/>
        <v>0</v>
      </c>
      <c r="AZ52" s="109" t="s">
        <v>126</v>
      </c>
      <c r="BA52" s="44" t="s">
        <v>215</v>
      </c>
      <c r="BB52" s="145" t="s">
        <v>214</v>
      </c>
      <c r="BC52" s="141"/>
      <c r="BD52" s="147"/>
      <c r="BE52" s="147"/>
      <c r="BF52" s="147"/>
      <c r="BG52" s="147"/>
      <c r="BH52" s="147"/>
      <c r="BI52" s="147"/>
      <c r="BJ52" s="147"/>
      <c r="BK52" s="147"/>
      <c r="BL52" s="75"/>
      <c r="BM52" s="75"/>
      <c r="BN52" s="148"/>
      <c r="BO52" s="149"/>
    </row>
    <row r="53" spans="1:67" s="172" customFormat="1" ht="12.95" customHeight="1" x14ac:dyDescent="0.2">
      <c r="A53" s="162" t="s">
        <v>191</v>
      </c>
      <c r="B53" s="162" t="s">
        <v>192</v>
      </c>
      <c r="C53" s="163"/>
      <c r="D53" s="162">
        <v>24100013</v>
      </c>
      <c r="E53" s="164" t="s">
        <v>488</v>
      </c>
      <c r="F53" s="164" t="s">
        <v>527</v>
      </c>
      <c r="G53" s="165" t="s">
        <v>212</v>
      </c>
      <c r="H53" s="165" t="s">
        <v>213</v>
      </c>
      <c r="I53" s="165" t="s">
        <v>213</v>
      </c>
      <c r="J53" s="165" t="s">
        <v>118</v>
      </c>
      <c r="K53" s="165"/>
      <c r="L53" s="165"/>
      <c r="M53" s="276">
        <v>100</v>
      </c>
      <c r="N53" s="167">
        <v>230000000</v>
      </c>
      <c r="O53" s="168" t="s">
        <v>119</v>
      </c>
      <c r="P53" s="207" t="s">
        <v>120</v>
      </c>
      <c r="Q53" s="167" t="s">
        <v>121</v>
      </c>
      <c r="R53" s="264">
        <v>230000000</v>
      </c>
      <c r="S53" s="166" t="s">
        <v>155</v>
      </c>
      <c r="T53" s="167"/>
      <c r="U53" s="412"/>
      <c r="V53" s="167" t="s">
        <v>123</v>
      </c>
      <c r="W53" s="167" t="s">
        <v>166</v>
      </c>
      <c r="X53" s="167">
        <v>0</v>
      </c>
      <c r="Y53" s="167">
        <v>100</v>
      </c>
      <c r="Z53" s="167">
        <v>0</v>
      </c>
      <c r="AA53" s="165"/>
      <c r="AB53" s="165" t="s">
        <v>125</v>
      </c>
      <c r="AC53" s="165"/>
      <c r="AD53" s="165"/>
      <c r="AE53" s="157">
        <v>444309760</v>
      </c>
      <c r="AF53" s="157">
        <f t="shared" ref="AF53" si="23">AE53*1.12</f>
        <v>497626931.20000005</v>
      </c>
      <c r="AG53" s="170"/>
      <c r="AH53" s="170"/>
      <c r="AI53" s="157">
        <v>466500865</v>
      </c>
      <c r="AJ53" s="157">
        <f t="shared" ref="AJ53" si="24">AI53*1.12</f>
        <v>522480968.80000007</v>
      </c>
      <c r="AK53" s="170"/>
      <c r="AL53" s="170"/>
      <c r="AM53" s="157">
        <v>489854425</v>
      </c>
      <c r="AN53" s="157">
        <f t="shared" ref="AN53" si="25">AM53*1.12</f>
        <v>548636956</v>
      </c>
      <c r="AO53" s="170"/>
      <c r="AP53" s="170"/>
      <c r="AQ53" s="170">
        <v>514370440</v>
      </c>
      <c r="AR53" s="170">
        <f t="shared" ref="AR53" si="26">AQ53*1.12</f>
        <v>576094892.80000007</v>
      </c>
      <c r="AS53" s="170"/>
      <c r="AT53" s="170"/>
      <c r="AU53" s="170">
        <v>540066320</v>
      </c>
      <c r="AV53" s="170">
        <f t="shared" ref="AV53" si="27">AU53*1.12</f>
        <v>604874278.4000001</v>
      </c>
      <c r="AW53" s="170"/>
      <c r="AX53" s="170">
        <f t="shared" si="5"/>
        <v>2455101810</v>
      </c>
      <c r="AY53" s="113">
        <f t="shared" si="4"/>
        <v>2749714027.2000003</v>
      </c>
      <c r="AZ53" s="165" t="s">
        <v>126</v>
      </c>
      <c r="BA53" s="165" t="s">
        <v>215</v>
      </c>
      <c r="BB53" s="165" t="s">
        <v>214</v>
      </c>
      <c r="BC53" s="165"/>
      <c r="BD53" s="171"/>
      <c r="BE53" s="171"/>
      <c r="BF53" s="171"/>
      <c r="BG53" s="171"/>
      <c r="BH53" s="171"/>
      <c r="BI53" s="171"/>
      <c r="BJ53" s="171"/>
      <c r="BK53" s="171"/>
      <c r="BL53" s="171"/>
      <c r="BM53" s="171"/>
    </row>
    <row r="54" spans="1:67" ht="12.95" customHeight="1" x14ac:dyDescent="0.25">
      <c r="A54" s="48" t="s">
        <v>191</v>
      </c>
      <c r="B54" s="48" t="s">
        <v>192</v>
      </c>
      <c r="C54" s="48"/>
      <c r="D54" s="49">
        <v>24100014</v>
      </c>
      <c r="E54" s="48" t="s">
        <v>287</v>
      </c>
      <c r="F54" s="45"/>
      <c r="G54" s="138" t="s">
        <v>217</v>
      </c>
      <c r="H54" s="138" t="s">
        <v>218</v>
      </c>
      <c r="I54" s="138" t="s">
        <v>218</v>
      </c>
      <c r="J54" s="139" t="s">
        <v>118</v>
      </c>
      <c r="K54" s="139"/>
      <c r="L54" s="139"/>
      <c r="M54" s="140">
        <v>100</v>
      </c>
      <c r="N54" s="141">
        <v>230000000</v>
      </c>
      <c r="O54" s="141" t="s">
        <v>119</v>
      </c>
      <c r="P54" s="141" t="s">
        <v>141</v>
      </c>
      <c r="Q54" s="139" t="s">
        <v>121</v>
      </c>
      <c r="R54" s="291">
        <v>230000000</v>
      </c>
      <c r="S54" s="142" t="s">
        <v>197</v>
      </c>
      <c r="T54" s="142"/>
      <c r="U54" s="139"/>
      <c r="V54" s="141" t="s">
        <v>123</v>
      </c>
      <c r="W54" s="139" t="s">
        <v>166</v>
      </c>
      <c r="X54" s="139">
        <v>0</v>
      </c>
      <c r="Y54" s="139">
        <v>100</v>
      </c>
      <c r="Z54" s="139">
        <v>0</v>
      </c>
      <c r="AA54" s="143"/>
      <c r="AB54" s="141" t="s">
        <v>125</v>
      </c>
      <c r="AC54" s="160"/>
      <c r="AD54" s="160"/>
      <c r="AE54" s="54">
        <v>804425565</v>
      </c>
      <c r="AF54" s="54">
        <v>900956632.80000007</v>
      </c>
      <c r="AG54" s="54"/>
      <c r="AH54" s="54"/>
      <c r="AI54" s="54">
        <v>804425565</v>
      </c>
      <c r="AJ54" s="56">
        <v>900956632.80000007</v>
      </c>
      <c r="AK54" s="54"/>
      <c r="AL54" s="54"/>
      <c r="AM54" s="54">
        <v>804425565</v>
      </c>
      <c r="AN54" s="56">
        <v>900956632.80000007</v>
      </c>
      <c r="AO54" s="54"/>
      <c r="AP54" s="54"/>
      <c r="AQ54" s="54">
        <v>804425565</v>
      </c>
      <c r="AR54" s="113">
        <v>900956632.80000007</v>
      </c>
      <c r="AS54" s="54"/>
      <c r="AT54" s="54"/>
      <c r="AU54" s="54">
        <v>804425565</v>
      </c>
      <c r="AV54" s="113">
        <v>900956632.80000007</v>
      </c>
      <c r="AW54" s="54"/>
      <c r="AX54" s="56">
        <v>0</v>
      </c>
      <c r="AY54" s="113">
        <f t="shared" si="4"/>
        <v>0</v>
      </c>
      <c r="AZ54" s="45" t="s">
        <v>126</v>
      </c>
      <c r="BA54" s="44" t="s">
        <v>220</v>
      </c>
      <c r="BB54" s="44" t="s">
        <v>219</v>
      </c>
      <c r="BC54" s="141"/>
      <c r="BD54" s="147"/>
      <c r="BE54" s="147"/>
      <c r="BF54" s="147"/>
      <c r="BG54" s="147"/>
      <c r="BH54" s="147"/>
      <c r="BI54" s="147"/>
      <c r="BJ54" s="147"/>
      <c r="BK54" s="147"/>
      <c r="BL54" s="75"/>
      <c r="BM54" s="75"/>
      <c r="BN54" s="148"/>
      <c r="BO54" s="149"/>
    </row>
    <row r="55" spans="1:67" s="172" customFormat="1" ht="12.95" customHeight="1" x14ac:dyDescent="0.2">
      <c r="A55" s="162" t="s">
        <v>191</v>
      </c>
      <c r="B55" s="162" t="s">
        <v>192</v>
      </c>
      <c r="C55" s="163" t="s">
        <v>562</v>
      </c>
      <c r="D55" s="162">
        <v>24100014</v>
      </c>
      <c r="E55" s="164" t="s">
        <v>489</v>
      </c>
      <c r="F55" s="162"/>
      <c r="G55" s="165" t="s">
        <v>217</v>
      </c>
      <c r="H55" s="165" t="s">
        <v>218</v>
      </c>
      <c r="I55" s="165" t="s">
        <v>218</v>
      </c>
      <c r="J55" s="165" t="s">
        <v>118</v>
      </c>
      <c r="K55" s="165"/>
      <c r="L55" s="165"/>
      <c r="M55" s="276">
        <v>100</v>
      </c>
      <c r="N55" s="167">
        <v>230000000</v>
      </c>
      <c r="O55" s="168" t="s">
        <v>119</v>
      </c>
      <c r="P55" s="207" t="s">
        <v>120</v>
      </c>
      <c r="Q55" s="167" t="s">
        <v>121</v>
      </c>
      <c r="R55" s="264">
        <v>230000000</v>
      </c>
      <c r="S55" s="166" t="s">
        <v>197</v>
      </c>
      <c r="T55" s="167"/>
      <c r="U55" s="412"/>
      <c r="V55" s="167" t="s">
        <v>123</v>
      </c>
      <c r="W55" s="167" t="s">
        <v>166</v>
      </c>
      <c r="X55" s="167">
        <v>0</v>
      </c>
      <c r="Y55" s="167">
        <v>100</v>
      </c>
      <c r="Z55" s="167">
        <v>0</v>
      </c>
      <c r="AA55" s="165"/>
      <c r="AB55" s="165" t="s">
        <v>125</v>
      </c>
      <c r="AC55" s="165"/>
      <c r="AD55" s="165"/>
      <c r="AE55" s="157">
        <v>804425565</v>
      </c>
      <c r="AF55" s="157">
        <f t="shared" ref="AF55" si="28">AE55*1.12</f>
        <v>900956632.80000007</v>
      </c>
      <c r="AG55" s="170"/>
      <c r="AH55" s="170"/>
      <c r="AI55" s="157">
        <v>844646920</v>
      </c>
      <c r="AJ55" s="157">
        <f t="shared" ref="AJ55" si="29">AI55*1.12</f>
        <v>946004550.4000001</v>
      </c>
      <c r="AK55" s="170"/>
      <c r="AL55" s="170"/>
      <c r="AM55" s="157">
        <v>886866805</v>
      </c>
      <c r="AN55" s="157">
        <f t="shared" ref="AN55" si="30">AM55*1.12</f>
        <v>993290821.60000014</v>
      </c>
      <c r="AO55" s="170"/>
      <c r="AP55" s="170"/>
      <c r="AQ55" s="170">
        <v>931213680</v>
      </c>
      <c r="AR55" s="170">
        <f t="shared" ref="AR55" si="31">AQ55*1.12</f>
        <v>1042959321.6000001</v>
      </c>
      <c r="AS55" s="170"/>
      <c r="AT55" s="170"/>
      <c r="AU55" s="170">
        <v>977755595</v>
      </c>
      <c r="AV55" s="170">
        <f t="shared" ref="AV55" si="32">AU55*1.12</f>
        <v>1095086266.4000001</v>
      </c>
      <c r="AW55" s="170"/>
      <c r="AX55" s="170">
        <f t="shared" si="5"/>
        <v>4444908565</v>
      </c>
      <c r="AY55" s="113">
        <f t="shared" si="4"/>
        <v>4978297592.8000002</v>
      </c>
      <c r="AZ55" s="165" t="s">
        <v>126</v>
      </c>
      <c r="BA55" s="165" t="s">
        <v>220</v>
      </c>
      <c r="BB55" s="165" t="s">
        <v>219</v>
      </c>
      <c r="BC55" s="165"/>
      <c r="BD55" s="171"/>
      <c r="BE55" s="171"/>
      <c r="BF55" s="171"/>
      <c r="BG55" s="171"/>
      <c r="BH55" s="171"/>
      <c r="BI55" s="171"/>
      <c r="BJ55" s="171"/>
      <c r="BK55" s="171"/>
      <c r="BL55" s="171"/>
      <c r="BM55" s="171"/>
    </row>
    <row r="56" spans="1:67" ht="12.95" customHeight="1" x14ac:dyDescent="0.25">
      <c r="A56" s="48" t="s">
        <v>191</v>
      </c>
      <c r="B56" s="48" t="s">
        <v>192</v>
      </c>
      <c r="C56" s="48"/>
      <c r="D56" s="49">
        <v>24100015</v>
      </c>
      <c r="E56" s="48" t="s">
        <v>284</v>
      </c>
      <c r="F56" s="45"/>
      <c r="G56" s="138" t="s">
        <v>217</v>
      </c>
      <c r="H56" s="138" t="s">
        <v>218</v>
      </c>
      <c r="I56" s="138" t="s">
        <v>218</v>
      </c>
      <c r="J56" s="139" t="s">
        <v>118</v>
      </c>
      <c r="K56" s="139"/>
      <c r="L56" s="139"/>
      <c r="M56" s="140">
        <v>100</v>
      </c>
      <c r="N56" s="141">
        <v>230000000</v>
      </c>
      <c r="O56" s="141" t="s">
        <v>119</v>
      </c>
      <c r="P56" s="141" t="s">
        <v>141</v>
      </c>
      <c r="Q56" s="139" t="s">
        <v>121</v>
      </c>
      <c r="R56" s="291">
        <v>230000000</v>
      </c>
      <c r="S56" s="142" t="s">
        <v>201</v>
      </c>
      <c r="T56" s="142"/>
      <c r="U56" s="139"/>
      <c r="V56" s="141" t="s">
        <v>123</v>
      </c>
      <c r="W56" s="139" t="s">
        <v>166</v>
      </c>
      <c r="X56" s="139">
        <v>0</v>
      </c>
      <c r="Y56" s="139">
        <v>100</v>
      </c>
      <c r="Z56" s="139">
        <v>0</v>
      </c>
      <c r="AA56" s="143"/>
      <c r="AB56" s="141" t="s">
        <v>125</v>
      </c>
      <c r="AC56" s="160"/>
      <c r="AD56" s="160"/>
      <c r="AE56" s="54">
        <v>1361533950</v>
      </c>
      <c r="AF56" s="54">
        <v>1524918024.0000002</v>
      </c>
      <c r="AG56" s="54"/>
      <c r="AH56" s="54"/>
      <c r="AI56" s="54">
        <v>1361533950</v>
      </c>
      <c r="AJ56" s="56">
        <v>1524918024.0000002</v>
      </c>
      <c r="AK56" s="54"/>
      <c r="AL56" s="54"/>
      <c r="AM56" s="54">
        <v>1361533950</v>
      </c>
      <c r="AN56" s="56">
        <v>1524918024.0000002</v>
      </c>
      <c r="AO56" s="54"/>
      <c r="AP56" s="54"/>
      <c r="AQ56" s="54">
        <v>1361533950</v>
      </c>
      <c r="AR56" s="113">
        <v>1524918024.0000002</v>
      </c>
      <c r="AS56" s="54"/>
      <c r="AT56" s="54"/>
      <c r="AU56" s="54">
        <v>1361533950</v>
      </c>
      <c r="AV56" s="113">
        <v>1524918024.0000002</v>
      </c>
      <c r="AW56" s="54"/>
      <c r="AX56" s="56">
        <v>0</v>
      </c>
      <c r="AY56" s="113">
        <f t="shared" si="4"/>
        <v>0</v>
      </c>
      <c r="AZ56" s="144" t="s">
        <v>126</v>
      </c>
      <c r="BA56" s="145" t="s">
        <v>223</v>
      </c>
      <c r="BB56" s="145" t="s">
        <v>222</v>
      </c>
      <c r="BC56" s="145"/>
      <c r="BD56" s="78"/>
      <c r="BE56" s="75"/>
      <c r="BF56" s="75"/>
      <c r="BG56" s="147"/>
      <c r="BH56" s="147"/>
      <c r="BI56" s="147"/>
      <c r="BJ56" s="147"/>
      <c r="BK56" s="147"/>
      <c r="BL56" s="75"/>
      <c r="BM56" s="75"/>
      <c r="BN56" s="148"/>
      <c r="BO56" s="149"/>
    </row>
    <row r="57" spans="1:67" s="172" customFormat="1" ht="12.95" customHeight="1" x14ac:dyDescent="0.2">
      <c r="A57" s="162" t="s">
        <v>191</v>
      </c>
      <c r="B57" s="162" t="s">
        <v>192</v>
      </c>
      <c r="C57" s="163" t="s">
        <v>562</v>
      </c>
      <c r="D57" s="162">
        <v>24100015</v>
      </c>
      <c r="E57" s="164" t="s">
        <v>490</v>
      </c>
      <c r="F57" s="162"/>
      <c r="G57" s="165" t="s">
        <v>217</v>
      </c>
      <c r="H57" s="165" t="s">
        <v>218</v>
      </c>
      <c r="I57" s="165" t="s">
        <v>218</v>
      </c>
      <c r="J57" s="165" t="s">
        <v>118</v>
      </c>
      <c r="K57" s="165"/>
      <c r="L57" s="165"/>
      <c r="M57" s="276">
        <v>100</v>
      </c>
      <c r="N57" s="167">
        <v>230000000</v>
      </c>
      <c r="O57" s="168" t="s">
        <v>119</v>
      </c>
      <c r="P57" s="207" t="s">
        <v>120</v>
      </c>
      <c r="Q57" s="167" t="s">
        <v>121</v>
      </c>
      <c r="R57" s="264">
        <v>230000000</v>
      </c>
      <c r="S57" s="166" t="s">
        <v>201</v>
      </c>
      <c r="T57" s="167"/>
      <c r="U57" s="412"/>
      <c r="V57" s="167" t="s">
        <v>123</v>
      </c>
      <c r="W57" s="167" t="s">
        <v>166</v>
      </c>
      <c r="X57" s="167">
        <v>0</v>
      </c>
      <c r="Y57" s="167">
        <v>100</v>
      </c>
      <c r="Z57" s="167">
        <v>0</v>
      </c>
      <c r="AA57" s="165"/>
      <c r="AB57" s="165" t="s">
        <v>125</v>
      </c>
      <c r="AC57" s="165"/>
      <c r="AD57" s="165"/>
      <c r="AE57" s="157">
        <v>1361533950</v>
      </c>
      <c r="AF57" s="157">
        <f t="shared" ref="AF57" si="33">AE57*1.12</f>
        <v>1524918024.0000002</v>
      </c>
      <c r="AG57" s="170"/>
      <c r="AH57" s="170"/>
      <c r="AI57" s="157">
        <v>1429626890</v>
      </c>
      <c r="AJ57" s="157">
        <f t="shared" ref="AJ57" si="34">AI57*1.12</f>
        <v>1601182116.8000002</v>
      </c>
      <c r="AK57" s="170"/>
      <c r="AL57" s="170"/>
      <c r="AM57" s="157">
        <v>1501096080</v>
      </c>
      <c r="AN57" s="157">
        <f t="shared" ref="AN57" si="35">AM57*1.12</f>
        <v>1681227609.6000001</v>
      </c>
      <c r="AO57" s="170"/>
      <c r="AP57" s="170"/>
      <c r="AQ57" s="170">
        <v>1576169280</v>
      </c>
      <c r="AR57" s="170">
        <f t="shared" ref="AR57" si="36">AQ57*1.12</f>
        <v>1765309593.6000001</v>
      </c>
      <c r="AS57" s="170"/>
      <c r="AT57" s="170"/>
      <c r="AU57" s="170">
        <v>1654945770</v>
      </c>
      <c r="AV57" s="170">
        <f t="shared" ref="AV57" si="37">AU57*1.12</f>
        <v>1853539262.4000001</v>
      </c>
      <c r="AW57" s="170"/>
      <c r="AX57" s="170">
        <f t="shared" si="5"/>
        <v>7523371970</v>
      </c>
      <c r="AY57" s="113">
        <f t="shared" si="4"/>
        <v>8426176606.4000006</v>
      </c>
      <c r="AZ57" s="165" t="s">
        <v>126</v>
      </c>
      <c r="BA57" s="165" t="s">
        <v>223</v>
      </c>
      <c r="BB57" s="165" t="s">
        <v>222</v>
      </c>
      <c r="BC57" s="165"/>
      <c r="BD57" s="171"/>
      <c r="BE57" s="171"/>
      <c r="BF57" s="171"/>
      <c r="BG57" s="171"/>
      <c r="BH57" s="171"/>
      <c r="BI57" s="171"/>
      <c r="BJ57" s="171"/>
      <c r="BK57" s="171"/>
      <c r="BL57" s="171"/>
      <c r="BM57" s="171"/>
    </row>
    <row r="58" spans="1:67" ht="12.95" customHeight="1" x14ac:dyDescent="0.25">
      <c r="A58" s="48" t="s">
        <v>191</v>
      </c>
      <c r="B58" s="48" t="s">
        <v>192</v>
      </c>
      <c r="C58" s="48"/>
      <c r="D58" s="49">
        <v>24100016</v>
      </c>
      <c r="E58" s="48" t="s">
        <v>281</v>
      </c>
      <c r="F58" s="45"/>
      <c r="G58" s="138" t="s">
        <v>217</v>
      </c>
      <c r="H58" s="138" t="s">
        <v>218</v>
      </c>
      <c r="I58" s="138" t="s">
        <v>218</v>
      </c>
      <c r="J58" s="139" t="s">
        <v>118</v>
      </c>
      <c r="K58" s="139"/>
      <c r="L58" s="139"/>
      <c r="M58" s="140">
        <v>100</v>
      </c>
      <c r="N58" s="141">
        <v>230000000</v>
      </c>
      <c r="O58" s="141" t="s">
        <v>119</v>
      </c>
      <c r="P58" s="141" t="s">
        <v>141</v>
      </c>
      <c r="Q58" s="139" t="s">
        <v>121</v>
      </c>
      <c r="R58" s="291">
        <v>230000000</v>
      </c>
      <c r="S58" s="142" t="s">
        <v>205</v>
      </c>
      <c r="T58" s="142"/>
      <c r="U58" s="139"/>
      <c r="V58" s="141" t="s">
        <v>123</v>
      </c>
      <c r="W58" s="139" t="s">
        <v>166</v>
      </c>
      <c r="X58" s="139">
        <v>0</v>
      </c>
      <c r="Y58" s="139">
        <v>100</v>
      </c>
      <c r="Z58" s="139">
        <v>0</v>
      </c>
      <c r="AA58" s="143"/>
      <c r="AB58" s="141" t="s">
        <v>125</v>
      </c>
      <c r="AC58" s="160"/>
      <c r="AD58" s="160"/>
      <c r="AE58" s="54">
        <v>728040759</v>
      </c>
      <c r="AF58" s="54">
        <v>815405650.08000004</v>
      </c>
      <c r="AG58" s="54"/>
      <c r="AH58" s="54"/>
      <c r="AI58" s="54">
        <v>728040759</v>
      </c>
      <c r="AJ58" s="56">
        <v>815405650.08000004</v>
      </c>
      <c r="AK58" s="54"/>
      <c r="AL58" s="54"/>
      <c r="AM58" s="54">
        <v>728040759</v>
      </c>
      <c r="AN58" s="56">
        <v>815405650.08000004</v>
      </c>
      <c r="AO58" s="54"/>
      <c r="AP58" s="54"/>
      <c r="AQ58" s="54">
        <v>728040759</v>
      </c>
      <c r="AR58" s="113">
        <v>815405650.08000004</v>
      </c>
      <c r="AS58" s="54"/>
      <c r="AT58" s="54"/>
      <c r="AU58" s="54">
        <v>728040759</v>
      </c>
      <c r="AV58" s="113">
        <v>815405650.08000004</v>
      </c>
      <c r="AW58" s="54"/>
      <c r="AX58" s="56">
        <v>0</v>
      </c>
      <c r="AY58" s="113">
        <f t="shared" si="4"/>
        <v>0</v>
      </c>
      <c r="AZ58" s="144" t="s">
        <v>126</v>
      </c>
      <c r="BA58" s="145" t="s">
        <v>226</v>
      </c>
      <c r="BB58" s="145" t="s">
        <v>225</v>
      </c>
      <c r="BC58" s="145"/>
      <c r="BD58" s="78"/>
      <c r="BE58" s="75"/>
      <c r="BF58" s="75"/>
      <c r="BG58" s="147"/>
      <c r="BH58" s="147"/>
      <c r="BI58" s="147"/>
      <c r="BJ58" s="147"/>
      <c r="BK58" s="147"/>
      <c r="BL58" s="75"/>
      <c r="BM58" s="75"/>
      <c r="BN58" s="148"/>
      <c r="BO58" s="149"/>
    </row>
    <row r="59" spans="1:67" s="172" customFormat="1" ht="12.95" customHeight="1" x14ac:dyDescent="0.2">
      <c r="A59" s="162" t="s">
        <v>191</v>
      </c>
      <c r="B59" s="162" t="s">
        <v>192</v>
      </c>
      <c r="C59" s="163" t="s">
        <v>562</v>
      </c>
      <c r="D59" s="162">
        <v>24100016</v>
      </c>
      <c r="E59" s="164" t="s">
        <v>491</v>
      </c>
      <c r="F59" s="162"/>
      <c r="G59" s="165" t="s">
        <v>217</v>
      </c>
      <c r="H59" s="165" t="s">
        <v>218</v>
      </c>
      <c r="I59" s="165" t="s">
        <v>218</v>
      </c>
      <c r="J59" s="165" t="s">
        <v>118</v>
      </c>
      <c r="K59" s="165"/>
      <c r="L59" s="165"/>
      <c r="M59" s="276">
        <v>100</v>
      </c>
      <c r="N59" s="167">
        <v>230000000</v>
      </c>
      <c r="O59" s="168" t="s">
        <v>119</v>
      </c>
      <c r="P59" s="207" t="s">
        <v>120</v>
      </c>
      <c r="Q59" s="167" t="s">
        <v>121</v>
      </c>
      <c r="R59" s="264">
        <v>230000000</v>
      </c>
      <c r="S59" s="166" t="s">
        <v>205</v>
      </c>
      <c r="T59" s="167"/>
      <c r="U59" s="412"/>
      <c r="V59" s="167" t="s">
        <v>123</v>
      </c>
      <c r="W59" s="167" t="s">
        <v>166</v>
      </c>
      <c r="X59" s="167">
        <v>0</v>
      </c>
      <c r="Y59" s="167">
        <v>100</v>
      </c>
      <c r="Z59" s="167">
        <v>0</v>
      </c>
      <c r="AA59" s="165"/>
      <c r="AB59" s="165" t="s">
        <v>125</v>
      </c>
      <c r="AC59" s="165"/>
      <c r="AD59" s="165"/>
      <c r="AE59" s="157">
        <v>728040759</v>
      </c>
      <c r="AF59" s="157">
        <f t="shared" ref="AF59" si="38">AE59*1.12</f>
        <v>815405650.08000004</v>
      </c>
      <c r="AG59" s="170"/>
      <c r="AH59" s="170"/>
      <c r="AI59" s="157">
        <v>764439980</v>
      </c>
      <c r="AJ59" s="157">
        <f t="shared" ref="AJ59" si="39">AI59*1.12</f>
        <v>856172777.60000002</v>
      </c>
      <c r="AK59" s="170"/>
      <c r="AL59" s="170"/>
      <c r="AM59" s="157">
        <v>802650299</v>
      </c>
      <c r="AN59" s="157">
        <f t="shared" ref="AN59" si="40">AM59*1.12</f>
        <v>898968334.88000011</v>
      </c>
      <c r="AO59" s="170"/>
      <c r="AP59" s="170"/>
      <c r="AQ59" s="170">
        <v>842800194</v>
      </c>
      <c r="AR59" s="170">
        <f t="shared" ref="AR59" si="41">AQ59*1.12</f>
        <v>943936217.28000009</v>
      </c>
      <c r="AS59" s="170"/>
      <c r="AT59" s="170"/>
      <c r="AU59" s="170">
        <v>884921662</v>
      </c>
      <c r="AV59" s="170">
        <f t="shared" ref="AV59" si="42">AU59*1.12</f>
        <v>991112261.44000006</v>
      </c>
      <c r="AW59" s="170"/>
      <c r="AX59" s="170">
        <f t="shared" si="5"/>
        <v>4022852894</v>
      </c>
      <c r="AY59" s="113">
        <f t="shared" si="4"/>
        <v>4505595241.2800007</v>
      </c>
      <c r="AZ59" s="165" t="s">
        <v>126</v>
      </c>
      <c r="BA59" s="165" t="s">
        <v>226</v>
      </c>
      <c r="BB59" s="165" t="s">
        <v>225</v>
      </c>
      <c r="BC59" s="165"/>
      <c r="BD59" s="171"/>
      <c r="BE59" s="171"/>
      <c r="BF59" s="171"/>
      <c r="BG59" s="171"/>
      <c r="BH59" s="171"/>
      <c r="BI59" s="171"/>
      <c r="BJ59" s="171"/>
      <c r="BK59" s="171"/>
      <c r="BL59" s="171"/>
      <c r="BM59" s="171"/>
    </row>
    <row r="60" spans="1:67" ht="12.95" customHeight="1" x14ac:dyDescent="0.25">
      <c r="A60" s="48" t="s">
        <v>191</v>
      </c>
      <c r="B60" s="48" t="s">
        <v>192</v>
      </c>
      <c r="C60" s="48"/>
      <c r="D60" s="49">
        <v>24100017</v>
      </c>
      <c r="E60" s="48" t="s">
        <v>275</v>
      </c>
      <c r="F60" s="45"/>
      <c r="G60" s="138" t="s">
        <v>217</v>
      </c>
      <c r="H60" s="138" t="s">
        <v>218</v>
      </c>
      <c r="I60" s="138" t="s">
        <v>218</v>
      </c>
      <c r="J60" s="139" t="s">
        <v>118</v>
      </c>
      <c r="K60" s="139"/>
      <c r="L60" s="140"/>
      <c r="M60" s="140">
        <v>100</v>
      </c>
      <c r="N60" s="141">
        <v>230000000</v>
      </c>
      <c r="O60" s="141" t="s">
        <v>119</v>
      </c>
      <c r="P60" s="141" t="s">
        <v>141</v>
      </c>
      <c r="Q60" s="139" t="s">
        <v>121</v>
      </c>
      <c r="R60" s="291">
        <v>230000000</v>
      </c>
      <c r="S60" s="142" t="s">
        <v>209</v>
      </c>
      <c r="T60" s="139"/>
      <c r="U60" s="141"/>
      <c r="V60" s="141" t="s">
        <v>123</v>
      </c>
      <c r="W60" s="139" t="s">
        <v>166</v>
      </c>
      <c r="X60" s="139">
        <v>0</v>
      </c>
      <c r="Y60" s="139">
        <v>100</v>
      </c>
      <c r="Z60" s="139">
        <v>0</v>
      </c>
      <c r="AA60" s="143"/>
      <c r="AB60" s="141" t="s">
        <v>125</v>
      </c>
      <c r="AC60" s="160"/>
      <c r="AD60" s="160"/>
      <c r="AE60" s="54">
        <v>553440225</v>
      </c>
      <c r="AF60" s="54">
        <v>619853052</v>
      </c>
      <c r="AG60" s="54"/>
      <c r="AH60" s="54"/>
      <c r="AI60" s="54">
        <v>553440225</v>
      </c>
      <c r="AJ60" s="56">
        <v>619853052</v>
      </c>
      <c r="AK60" s="54"/>
      <c r="AL60" s="54"/>
      <c r="AM60" s="54">
        <v>553440225</v>
      </c>
      <c r="AN60" s="56">
        <v>619853052</v>
      </c>
      <c r="AO60" s="54"/>
      <c r="AP60" s="54"/>
      <c r="AQ60" s="54">
        <v>553440225</v>
      </c>
      <c r="AR60" s="113">
        <v>619853052</v>
      </c>
      <c r="AS60" s="54"/>
      <c r="AT60" s="54"/>
      <c r="AU60" s="54">
        <v>553440225</v>
      </c>
      <c r="AV60" s="113">
        <v>619853052</v>
      </c>
      <c r="AW60" s="54"/>
      <c r="AX60" s="56">
        <v>0</v>
      </c>
      <c r="AY60" s="113">
        <f t="shared" si="4"/>
        <v>0</v>
      </c>
      <c r="AZ60" s="145" t="s">
        <v>126</v>
      </c>
      <c r="BA60" s="145" t="s">
        <v>229</v>
      </c>
      <c r="BB60" s="145" t="s">
        <v>228</v>
      </c>
      <c r="BC60" s="145"/>
      <c r="BD60" s="78"/>
      <c r="BE60" s="75"/>
      <c r="BF60" s="75"/>
      <c r="BG60" s="147"/>
      <c r="BH60" s="147"/>
      <c r="BI60" s="147"/>
      <c r="BJ60" s="147"/>
      <c r="BK60" s="147"/>
      <c r="BL60" s="75"/>
      <c r="BM60" s="75"/>
      <c r="BN60" s="148"/>
      <c r="BO60" s="149"/>
    </row>
    <row r="61" spans="1:67" s="172" customFormat="1" ht="12.95" customHeight="1" x14ac:dyDescent="0.2">
      <c r="A61" s="162" t="s">
        <v>191</v>
      </c>
      <c r="B61" s="162" t="s">
        <v>192</v>
      </c>
      <c r="C61" s="163" t="s">
        <v>562</v>
      </c>
      <c r="D61" s="162">
        <v>24100017</v>
      </c>
      <c r="E61" s="164" t="s">
        <v>492</v>
      </c>
      <c r="F61" s="162"/>
      <c r="G61" s="165" t="s">
        <v>217</v>
      </c>
      <c r="H61" s="165" t="s">
        <v>218</v>
      </c>
      <c r="I61" s="165" t="s">
        <v>218</v>
      </c>
      <c r="J61" s="165" t="s">
        <v>118</v>
      </c>
      <c r="K61" s="165"/>
      <c r="L61" s="165"/>
      <c r="M61" s="276">
        <v>100</v>
      </c>
      <c r="N61" s="167">
        <v>230000000</v>
      </c>
      <c r="O61" s="168" t="s">
        <v>119</v>
      </c>
      <c r="P61" s="207" t="s">
        <v>120</v>
      </c>
      <c r="Q61" s="167" t="s">
        <v>121</v>
      </c>
      <c r="R61" s="264">
        <v>230000000</v>
      </c>
      <c r="S61" s="166" t="s">
        <v>209</v>
      </c>
      <c r="T61" s="167"/>
      <c r="U61" s="412"/>
      <c r="V61" s="167" t="s">
        <v>123</v>
      </c>
      <c r="W61" s="167" t="s">
        <v>166</v>
      </c>
      <c r="X61" s="167">
        <v>0</v>
      </c>
      <c r="Y61" s="167">
        <v>100</v>
      </c>
      <c r="Z61" s="167">
        <v>0</v>
      </c>
      <c r="AA61" s="165"/>
      <c r="AB61" s="165" t="s">
        <v>125</v>
      </c>
      <c r="AC61" s="165"/>
      <c r="AD61" s="165"/>
      <c r="AE61" s="157">
        <v>553440225</v>
      </c>
      <c r="AF61" s="157">
        <f t="shared" ref="AF61" si="43">AE61*1.12</f>
        <v>619853052</v>
      </c>
      <c r="AG61" s="170"/>
      <c r="AH61" s="170"/>
      <c r="AI61" s="157">
        <v>581116950</v>
      </c>
      <c r="AJ61" s="157">
        <f t="shared" ref="AJ61" si="44">AI61*1.12</f>
        <v>650850984.00000012</v>
      </c>
      <c r="AK61" s="170"/>
      <c r="AL61" s="170"/>
      <c r="AM61" s="157">
        <v>610167825</v>
      </c>
      <c r="AN61" s="157">
        <f t="shared" ref="AN61" si="45">AM61*1.12</f>
        <v>683387964.00000012</v>
      </c>
      <c r="AO61" s="170"/>
      <c r="AP61" s="170"/>
      <c r="AQ61" s="170">
        <v>640687575</v>
      </c>
      <c r="AR61" s="170">
        <f t="shared" ref="AR61" si="46">AQ61*1.12</f>
        <v>717570084.00000012</v>
      </c>
      <c r="AS61" s="170"/>
      <c r="AT61" s="170"/>
      <c r="AU61" s="170">
        <v>672707745</v>
      </c>
      <c r="AV61" s="170">
        <f t="shared" ref="AV61" si="47">AU61*1.12</f>
        <v>753432674.4000001</v>
      </c>
      <c r="AW61" s="170"/>
      <c r="AX61" s="170">
        <f t="shared" si="5"/>
        <v>3058120320</v>
      </c>
      <c r="AY61" s="113">
        <f t="shared" si="4"/>
        <v>3425094758.4000001</v>
      </c>
      <c r="AZ61" s="165" t="s">
        <v>126</v>
      </c>
      <c r="BA61" s="165" t="s">
        <v>229</v>
      </c>
      <c r="BB61" s="165" t="s">
        <v>228</v>
      </c>
      <c r="BC61" s="165"/>
      <c r="BD61" s="171"/>
      <c r="BE61" s="171"/>
      <c r="BF61" s="171"/>
      <c r="BG61" s="171"/>
      <c r="BH61" s="171"/>
      <c r="BI61" s="171"/>
      <c r="BJ61" s="171"/>
      <c r="BK61" s="171"/>
      <c r="BL61" s="171"/>
      <c r="BM61" s="171"/>
    </row>
    <row r="62" spans="1:67" ht="12.95" customHeight="1" x14ac:dyDescent="0.25">
      <c r="A62" s="48" t="s">
        <v>191</v>
      </c>
      <c r="B62" s="48" t="s">
        <v>192</v>
      </c>
      <c r="C62" s="48"/>
      <c r="D62" s="49">
        <v>24100018</v>
      </c>
      <c r="E62" s="48" t="s">
        <v>272</v>
      </c>
      <c r="F62" s="45"/>
      <c r="G62" s="138" t="s">
        <v>217</v>
      </c>
      <c r="H62" s="138" t="s">
        <v>218</v>
      </c>
      <c r="I62" s="138" t="s">
        <v>218</v>
      </c>
      <c r="J62" s="139" t="s">
        <v>118</v>
      </c>
      <c r="K62" s="139"/>
      <c r="L62" s="139"/>
      <c r="M62" s="140">
        <v>100</v>
      </c>
      <c r="N62" s="141">
        <v>230000000</v>
      </c>
      <c r="O62" s="141" t="s">
        <v>119</v>
      </c>
      <c r="P62" s="141" t="s">
        <v>141</v>
      </c>
      <c r="Q62" s="139" t="s">
        <v>121</v>
      </c>
      <c r="R62" s="291">
        <v>230000000</v>
      </c>
      <c r="S62" s="142" t="s">
        <v>155</v>
      </c>
      <c r="T62" s="142"/>
      <c r="U62" s="139"/>
      <c r="V62" s="141" t="s">
        <v>123</v>
      </c>
      <c r="W62" s="139" t="s">
        <v>166</v>
      </c>
      <c r="X62" s="139">
        <v>0</v>
      </c>
      <c r="Y62" s="139">
        <v>100</v>
      </c>
      <c r="Z62" s="139">
        <v>0</v>
      </c>
      <c r="AA62" s="143"/>
      <c r="AB62" s="141" t="s">
        <v>125</v>
      </c>
      <c r="AC62" s="144"/>
      <c r="AD62" s="144"/>
      <c r="AE62" s="54">
        <v>519228743</v>
      </c>
      <c r="AF62" s="54">
        <v>581536192.16000009</v>
      </c>
      <c r="AG62" s="54"/>
      <c r="AH62" s="54"/>
      <c r="AI62" s="54">
        <v>519228743</v>
      </c>
      <c r="AJ62" s="56">
        <v>581536192.16000009</v>
      </c>
      <c r="AK62" s="54"/>
      <c r="AL62" s="54"/>
      <c r="AM62" s="54">
        <v>519228743</v>
      </c>
      <c r="AN62" s="56">
        <v>581536192.16000009</v>
      </c>
      <c r="AO62" s="54"/>
      <c r="AP62" s="54"/>
      <c r="AQ62" s="54">
        <v>519228743</v>
      </c>
      <c r="AR62" s="113">
        <v>581536192.16000009</v>
      </c>
      <c r="AS62" s="54"/>
      <c r="AT62" s="54"/>
      <c r="AU62" s="54">
        <v>519228743</v>
      </c>
      <c r="AV62" s="113">
        <v>581536192.16000009</v>
      </c>
      <c r="AW62" s="54"/>
      <c r="AX62" s="56">
        <v>0</v>
      </c>
      <c r="AY62" s="113">
        <f t="shared" si="4"/>
        <v>0</v>
      </c>
      <c r="AZ62" s="144" t="s">
        <v>126</v>
      </c>
      <c r="BA62" s="145" t="s">
        <v>232</v>
      </c>
      <c r="BB62" s="145" t="s">
        <v>231</v>
      </c>
      <c r="BC62" s="145"/>
      <c r="BD62" s="78"/>
      <c r="BE62" s="75"/>
      <c r="BF62" s="75"/>
      <c r="BG62" s="147"/>
      <c r="BH62" s="147"/>
      <c r="BI62" s="147"/>
      <c r="BJ62" s="147"/>
      <c r="BK62" s="147"/>
      <c r="BL62" s="75"/>
      <c r="BM62" s="75"/>
      <c r="BN62" s="148"/>
      <c r="BO62" s="149"/>
    </row>
    <row r="63" spans="1:67" s="172" customFormat="1" ht="12.95" customHeight="1" x14ac:dyDescent="0.2">
      <c r="A63" s="162" t="s">
        <v>191</v>
      </c>
      <c r="B63" s="162" t="s">
        <v>192</v>
      </c>
      <c r="C63" s="163" t="s">
        <v>562</v>
      </c>
      <c r="D63" s="162">
        <v>24100018</v>
      </c>
      <c r="E63" s="164" t="s">
        <v>493</v>
      </c>
      <c r="F63" s="162"/>
      <c r="G63" s="165" t="s">
        <v>217</v>
      </c>
      <c r="H63" s="165" t="s">
        <v>218</v>
      </c>
      <c r="I63" s="165" t="s">
        <v>218</v>
      </c>
      <c r="J63" s="165" t="s">
        <v>118</v>
      </c>
      <c r="K63" s="165"/>
      <c r="L63" s="165"/>
      <c r="M63" s="276">
        <v>100</v>
      </c>
      <c r="N63" s="167">
        <v>230000000</v>
      </c>
      <c r="O63" s="168" t="s">
        <v>119</v>
      </c>
      <c r="P63" s="207" t="s">
        <v>120</v>
      </c>
      <c r="Q63" s="167" t="s">
        <v>121</v>
      </c>
      <c r="R63" s="264">
        <v>230000000</v>
      </c>
      <c r="S63" s="166" t="s">
        <v>155</v>
      </c>
      <c r="T63" s="167"/>
      <c r="U63" s="412"/>
      <c r="V63" s="167" t="s">
        <v>123</v>
      </c>
      <c r="W63" s="167" t="s">
        <v>166</v>
      </c>
      <c r="X63" s="167">
        <v>0</v>
      </c>
      <c r="Y63" s="167">
        <v>100</v>
      </c>
      <c r="Z63" s="167">
        <v>0</v>
      </c>
      <c r="AA63" s="165"/>
      <c r="AB63" s="165" t="s">
        <v>125</v>
      </c>
      <c r="AC63" s="165"/>
      <c r="AD63" s="165"/>
      <c r="AE63" s="157">
        <v>519228743</v>
      </c>
      <c r="AF63" s="157">
        <f t="shared" ref="AF63" si="48">AE63*1.12</f>
        <v>581536192.16000009</v>
      </c>
      <c r="AG63" s="170"/>
      <c r="AH63" s="170"/>
      <c r="AI63" s="157">
        <v>545181684</v>
      </c>
      <c r="AJ63" s="157">
        <f t="shared" ref="AJ63" si="49">AI63*1.12</f>
        <v>610603486.08000004</v>
      </c>
      <c r="AK63" s="170"/>
      <c r="AL63" s="170"/>
      <c r="AM63" s="157">
        <v>572424741</v>
      </c>
      <c r="AN63" s="157">
        <f t="shared" ref="AN63" si="50">AM63*1.12</f>
        <v>641115709.92000008</v>
      </c>
      <c r="AO63" s="170"/>
      <c r="AP63" s="170"/>
      <c r="AQ63" s="170">
        <v>601042131</v>
      </c>
      <c r="AR63" s="170">
        <f t="shared" ref="AR63" si="51">AQ63*1.12</f>
        <v>673167186.72000003</v>
      </c>
      <c r="AS63" s="170"/>
      <c r="AT63" s="170"/>
      <c r="AU63" s="170">
        <v>631085951</v>
      </c>
      <c r="AV63" s="170">
        <f t="shared" ref="AV63" si="52">AU63*1.12</f>
        <v>706816265.12000012</v>
      </c>
      <c r="AW63" s="170"/>
      <c r="AX63" s="170">
        <f t="shared" si="5"/>
        <v>2868963250</v>
      </c>
      <c r="AY63" s="113">
        <f t="shared" si="4"/>
        <v>3213238840.0000005</v>
      </c>
      <c r="AZ63" s="165" t="s">
        <v>126</v>
      </c>
      <c r="BA63" s="165" t="s">
        <v>232</v>
      </c>
      <c r="BB63" s="165" t="s">
        <v>231</v>
      </c>
      <c r="BC63" s="165"/>
      <c r="BD63" s="171"/>
      <c r="BE63" s="171"/>
      <c r="BF63" s="171"/>
      <c r="BG63" s="171"/>
      <c r="BH63" s="171"/>
      <c r="BI63" s="171"/>
      <c r="BJ63" s="171"/>
      <c r="BK63" s="171"/>
      <c r="BL63" s="171"/>
      <c r="BM63" s="171"/>
    </row>
    <row r="64" spans="1:67" ht="12.95" customHeight="1" x14ac:dyDescent="0.25">
      <c r="A64" s="48" t="s">
        <v>191</v>
      </c>
      <c r="B64" s="48" t="s">
        <v>233</v>
      </c>
      <c r="C64" s="48"/>
      <c r="D64" s="49">
        <v>24100019</v>
      </c>
      <c r="E64" s="48" t="s">
        <v>335</v>
      </c>
      <c r="F64" s="45"/>
      <c r="G64" s="138" t="s">
        <v>235</v>
      </c>
      <c r="H64" s="138" t="s">
        <v>236</v>
      </c>
      <c r="I64" s="138" t="s">
        <v>237</v>
      </c>
      <c r="J64" s="139" t="s">
        <v>118</v>
      </c>
      <c r="K64" s="139"/>
      <c r="L64" s="139"/>
      <c r="M64" s="140">
        <v>100</v>
      </c>
      <c r="N64" s="141">
        <v>230000000</v>
      </c>
      <c r="O64" s="141" t="s">
        <v>119</v>
      </c>
      <c r="P64" s="141" t="s">
        <v>141</v>
      </c>
      <c r="Q64" s="139" t="s">
        <v>121</v>
      </c>
      <c r="R64" s="291">
        <v>230000000</v>
      </c>
      <c r="S64" s="142" t="s">
        <v>197</v>
      </c>
      <c r="T64" s="142"/>
      <c r="U64" s="139"/>
      <c r="V64" s="141" t="s">
        <v>123</v>
      </c>
      <c r="W64" s="139" t="s">
        <v>166</v>
      </c>
      <c r="X64" s="139">
        <v>0</v>
      </c>
      <c r="Y64" s="139">
        <v>100</v>
      </c>
      <c r="Z64" s="139">
        <v>0</v>
      </c>
      <c r="AA64" s="143"/>
      <c r="AB64" s="141" t="s">
        <v>125</v>
      </c>
      <c r="AC64" s="144"/>
      <c r="AD64" s="144"/>
      <c r="AE64" s="54">
        <v>371376520</v>
      </c>
      <c r="AF64" s="54">
        <v>415941702.40000004</v>
      </c>
      <c r="AG64" s="54"/>
      <c r="AH64" s="54"/>
      <c r="AI64" s="54">
        <v>371376520</v>
      </c>
      <c r="AJ64" s="56">
        <v>415941702.40000004</v>
      </c>
      <c r="AK64" s="54"/>
      <c r="AL64" s="54"/>
      <c r="AM64" s="54">
        <v>371376520</v>
      </c>
      <c r="AN64" s="56">
        <v>415941702.40000004</v>
      </c>
      <c r="AO64" s="54"/>
      <c r="AP64" s="54"/>
      <c r="AQ64" s="54">
        <v>371376520</v>
      </c>
      <c r="AR64" s="113">
        <v>415941702.40000004</v>
      </c>
      <c r="AS64" s="54"/>
      <c r="AT64" s="54"/>
      <c r="AU64" s="54">
        <v>371376520</v>
      </c>
      <c r="AV64" s="113">
        <v>415941702.40000004</v>
      </c>
      <c r="AW64" s="54"/>
      <c r="AX64" s="56">
        <v>0</v>
      </c>
      <c r="AY64" s="113">
        <f t="shared" si="4"/>
        <v>0</v>
      </c>
      <c r="AZ64" s="45" t="s">
        <v>126</v>
      </c>
      <c r="BA64" s="44" t="s">
        <v>239</v>
      </c>
      <c r="BB64" s="44" t="s">
        <v>238</v>
      </c>
      <c r="BC64" s="141"/>
      <c r="BD64" s="147"/>
      <c r="BE64" s="147"/>
      <c r="BF64" s="147"/>
      <c r="BG64" s="147"/>
      <c r="BH64" s="147"/>
      <c r="BI64" s="147"/>
      <c r="BJ64" s="147"/>
      <c r="BK64" s="147"/>
      <c r="BL64" s="77"/>
      <c r="BM64" s="75"/>
      <c r="BN64" s="175"/>
      <c r="BO64" s="149"/>
    </row>
    <row r="65" spans="1:67" s="172" customFormat="1" ht="12.95" customHeight="1" x14ac:dyDescent="0.2">
      <c r="A65" s="162" t="s">
        <v>191</v>
      </c>
      <c r="B65" s="162" t="s">
        <v>233</v>
      </c>
      <c r="C65" s="163" t="s">
        <v>562</v>
      </c>
      <c r="D65" s="162">
        <v>24100019</v>
      </c>
      <c r="E65" s="164" t="s">
        <v>494</v>
      </c>
      <c r="F65" s="162"/>
      <c r="G65" s="165" t="s">
        <v>235</v>
      </c>
      <c r="H65" s="165" t="s">
        <v>236</v>
      </c>
      <c r="I65" s="165" t="s">
        <v>237</v>
      </c>
      <c r="J65" s="165" t="s">
        <v>118</v>
      </c>
      <c r="K65" s="165"/>
      <c r="L65" s="165"/>
      <c r="M65" s="276">
        <v>100</v>
      </c>
      <c r="N65" s="167">
        <v>230000000</v>
      </c>
      <c r="O65" s="168" t="s">
        <v>119</v>
      </c>
      <c r="P65" s="207" t="s">
        <v>120</v>
      </c>
      <c r="Q65" s="167" t="s">
        <v>121</v>
      </c>
      <c r="R65" s="264">
        <v>230000000</v>
      </c>
      <c r="S65" s="166" t="s">
        <v>197</v>
      </c>
      <c r="T65" s="167"/>
      <c r="U65" s="412"/>
      <c r="V65" s="167" t="s">
        <v>123</v>
      </c>
      <c r="W65" s="167" t="s">
        <v>166</v>
      </c>
      <c r="X65" s="167">
        <v>0</v>
      </c>
      <c r="Y65" s="167">
        <v>100</v>
      </c>
      <c r="Z65" s="167">
        <v>0</v>
      </c>
      <c r="AA65" s="165"/>
      <c r="AB65" s="165" t="s">
        <v>125</v>
      </c>
      <c r="AC65" s="165"/>
      <c r="AD65" s="165"/>
      <c r="AE65" s="157">
        <v>371376520</v>
      </c>
      <c r="AF65" s="157">
        <f t="shared" ref="AF65" si="53">AE65*1.12</f>
        <v>415941702.40000004</v>
      </c>
      <c r="AG65" s="170"/>
      <c r="AH65" s="170"/>
      <c r="AI65" s="157">
        <v>389896565</v>
      </c>
      <c r="AJ65" s="157">
        <f t="shared" ref="AJ65" si="54">AI65*1.12</f>
        <v>436684152.80000001</v>
      </c>
      <c r="AK65" s="170"/>
      <c r="AL65" s="170"/>
      <c r="AM65" s="157">
        <v>409341370</v>
      </c>
      <c r="AN65" s="157">
        <f t="shared" ref="AN65" si="55">AM65*1.12</f>
        <v>458462334.40000004</v>
      </c>
      <c r="AO65" s="170"/>
      <c r="AP65" s="170"/>
      <c r="AQ65" s="170">
        <v>429771750</v>
      </c>
      <c r="AR65" s="170">
        <f t="shared" ref="AR65" si="56">AQ65*1.12</f>
        <v>481344360.00000006</v>
      </c>
      <c r="AS65" s="170"/>
      <c r="AT65" s="170"/>
      <c r="AU65" s="170">
        <v>451211265</v>
      </c>
      <c r="AV65" s="170">
        <f t="shared" ref="AV65" si="57">AU65*1.12</f>
        <v>505356616.80000007</v>
      </c>
      <c r="AW65" s="170"/>
      <c r="AX65" s="170">
        <f t="shared" si="5"/>
        <v>2051597470</v>
      </c>
      <c r="AY65" s="113">
        <f t="shared" si="4"/>
        <v>2297789166.4000001</v>
      </c>
      <c r="AZ65" s="165" t="s">
        <v>126</v>
      </c>
      <c r="BA65" s="165" t="s">
        <v>239</v>
      </c>
      <c r="BB65" s="165" t="s">
        <v>238</v>
      </c>
      <c r="BC65" s="165"/>
      <c r="BD65" s="171"/>
      <c r="BE65" s="171"/>
      <c r="BF65" s="171"/>
      <c r="BG65" s="171"/>
      <c r="BH65" s="171"/>
      <c r="BI65" s="171"/>
      <c r="BJ65" s="171"/>
      <c r="BK65" s="171"/>
      <c r="BL65" s="171"/>
      <c r="BM65" s="171"/>
    </row>
    <row r="66" spans="1:67" ht="12.95" customHeight="1" x14ac:dyDescent="0.25">
      <c r="A66" s="48" t="s">
        <v>191</v>
      </c>
      <c r="B66" s="48" t="s">
        <v>233</v>
      </c>
      <c r="C66" s="48"/>
      <c r="D66" s="49">
        <v>24100020</v>
      </c>
      <c r="E66" s="48" t="s">
        <v>329</v>
      </c>
      <c r="F66" s="45"/>
      <c r="G66" s="138" t="s">
        <v>235</v>
      </c>
      <c r="H66" s="138" t="s">
        <v>236</v>
      </c>
      <c r="I66" s="138" t="s">
        <v>237</v>
      </c>
      <c r="J66" s="139" t="s">
        <v>118</v>
      </c>
      <c r="K66" s="139"/>
      <c r="L66" s="139"/>
      <c r="M66" s="140">
        <v>100</v>
      </c>
      <c r="N66" s="141">
        <v>230000000</v>
      </c>
      <c r="O66" s="141" t="s">
        <v>119</v>
      </c>
      <c r="P66" s="141" t="s">
        <v>141</v>
      </c>
      <c r="Q66" s="139" t="s">
        <v>121</v>
      </c>
      <c r="R66" s="291">
        <v>230000000</v>
      </c>
      <c r="S66" s="142" t="s">
        <v>201</v>
      </c>
      <c r="T66" s="142"/>
      <c r="U66" s="139"/>
      <c r="V66" s="141" t="s">
        <v>123</v>
      </c>
      <c r="W66" s="139" t="s">
        <v>166</v>
      </c>
      <c r="X66" s="139">
        <v>0</v>
      </c>
      <c r="Y66" s="139">
        <v>100</v>
      </c>
      <c r="Z66" s="139">
        <v>0</v>
      </c>
      <c r="AA66" s="143"/>
      <c r="AB66" s="141" t="s">
        <v>125</v>
      </c>
      <c r="AC66" s="144"/>
      <c r="AD66" s="144"/>
      <c r="AE66" s="54">
        <v>507114475</v>
      </c>
      <c r="AF66" s="54">
        <v>567968212</v>
      </c>
      <c r="AG66" s="54"/>
      <c r="AH66" s="54"/>
      <c r="AI66" s="54">
        <v>507114475</v>
      </c>
      <c r="AJ66" s="56">
        <v>567968212</v>
      </c>
      <c r="AK66" s="54"/>
      <c r="AL66" s="54"/>
      <c r="AM66" s="54">
        <v>507114475</v>
      </c>
      <c r="AN66" s="56">
        <v>567968212</v>
      </c>
      <c r="AO66" s="54"/>
      <c r="AP66" s="54"/>
      <c r="AQ66" s="54">
        <v>507114475</v>
      </c>
      <c r="AR66" s="113">
        <v>567968212</v>
      </c>
      <c r="AS66" s="54"/>
      <c r="AT66" s="54"/>
      <c r="AU66" s="54">
        <v>507114475</v>
      </c>
      <c r="AV66" s="113">
        <v>567968212</v>
      </c>
      <c r="AW66" s="54"/>
      <c r="AX66" s="56">
        <v>0</v>
      </c>
      <c r="AY66" s="113">
        <f t="shared" si="4"/>
        <v>0</v>
      </c>
      <c r="AZ66" s="45" t="s">
        <v>126</v>
      </c>
      <c r="BA66" s="44" t="s">
        <v>242</v>
      </c>
      <c r="BB66" s="44" t="s">
        <v>241</v>
      </c>
      <c r="BC66" s="141"/>
      <c r="BD66" s="147"/>
      <c r="BE66" s="147"/>
      <c r="BF66" s="147"/>
      <c r="BG66" s="147"/>
      <c r="BH66" s="147"/>
      <c r="BI66" s="147"/>
      <c r="BJ66" s="147"/>
      <c r="BK66" s="147"/>
      <c r="BL66" s="77"/>
      <c r="BM66" s="75"/>
      <c r="BN66" s="175"/>
      <c r="BO66" s="149"/>
    </row>
    <row r="67" spans="1:67" s="172" customFormat="1" ht="12.95" customHeight="1" x14ac:dyDescent="0.2">
      <c r="A67" s="162" t="s">
        <v>191</v>
      </c>
      <c r="B67" s="162" t="s">
        <v>233</v>
      </c>
      <c r="C67" s="163" t="s">
        <v>562</v>
      </c>
      <c r="D67" s="162">
        <v>24100020</v>
      </c>
      <c r="E67" s="164" t="s">
        <v>495</v>
      </c>
      <c r="F67" s="162"/>
      <c r="G67" s="165" t="s">
        <v>235</v>
      </c>
      <c r="H67" s="165" t="s">
        <v>236</v>
      </c>
      <c r="I67" s="165" t="s">
        <v>237</v>
      </c>
      <c r="J67" s="165" t="s">
        <v>118</v>
      </c>
      <c r="K67" s="165"/>
      <c r="L67" s="165"/>
      <c r="M67" s="276">
        <v>100</v>
      </c>
      <c r="N67" s="167">
        <v>230000000</v>
      </c>
      <c r="O67" s="168" t="s">
        <v>119</v>
      </c>
      <c r="P67" s="207" t="s">
        <v>120</v>
      </c>
      <c r="Q67" s="167" t="s">
        <v>121</v>
      </c>
      <c r="R67" s="264">
        <v>230000000</v>
      </c>
      <c r="S67" s="166" t="s">
        <v>201</v>
      </c>
      <c r="T67" s="167"/>
      <c r="U67" s="412"/>
      <c r="V67" s="167" t="s">
        <v>123</v>
      </c>
      <c r="W67" s="167" t="s">
        <v>166</v>
      </c>
      <c r="X67" s="167">
        <v>0</v>
      </c>
      <c r="Y67" s="167">
        <v>100</v>
      </c>
      <c r="Z67" s="167">
        <v>0</v>
      </c>
      <c r="AA67" s="165"/>
      <c r="AB67" s="165" t="s">
        <v>125</v>
      </c>
      <c r="AC67" s="165"/>
      <c r="AD67" s="165"/>
      <c r="AE67" s="157">
        <v>507114475</v>
      </c>
      <c r="AF67" s="157">
        <f t="shared" ref="AF67" si="58">AE67*1.12</f>
        <v>567968212</v>
      </c>
      <c r="AG67" s="170"/>
      <c r="AH67" s="170"/>
      <c r="AI67" s="157">
        <v>532419195</v>
      </c>
      <c r="AJ67" s="157">
        <f t="shared" ref="AJ67" si="59">AI67*1.12</f>
        <v>596309498.4000001</v>
      </c>
      <c r="AK67" s="170"/>
      <c r="AL67" s="170"/>
      <c r="AM67" s="157">
        <v>558984260</v>
      </c>
      <c r="AN67" s="157">
        <f t="shared" ref="AN67" si="60">AM67*1.12</f>
        <v>626062371.20000005</v>
      </c>
      <c r="AO67" s="170"/>
      <c r="AP67" s="170"/>
      <c r="AQ67" s="170">
        <v>586884130</v>
      </c>
      <c r="AR67" s="170">
        <f t="shared" ref="AR67" si="61">AQ67*1.12</f>
        <v>657310225.60000002</v>
      </c>
      <c r="AS67" s="170"/>
      <c r="AT67" s="170"/>
      <c r="AU67" s="170">
        <v>616173555</v>
      </c>
      <c r="AV67" s="170">
        <f t="shared" ref="AV67" si="62">AU67*1.12</f>
        <v>690114381.60000002</v>
      </c>
      <c r="AW67" s="170"/>
      <c r="AX67" s="170">
        <f t="shared" si="5"/>
        <v>2801575615</v>
      </c>
      <c r="AY67" s="113">
        <f t="shared" si="4"/>
        <v>3137764688.8000002</v>
      </c>
      <c r="AZ67" s="165" t="s">
        <v>126</v>
      </c>
      <c r="BA67" s="165" t="s">
        <v>242</v>
      </c>
      <c r="BB67" s="165" t="s">
        <v>241</v>
      </c>
      <c r="BC67" s="165"/>
      <c r="BD67" s="171"/>
      <c r="BE67" s="171"/>
      <c r="BF67" s="171"/>
      <c r="BG67" s="171"/>
      <c r="BH67" s="171"/>
      <c r="BI67" s="171"/>
      <c r="BJ67" s="171"/>
      <c r="BK67" s="171"/>
      <c r="BL67" s="171"/>
      <c r="BM67" s="171"/>
    </row>
    <row r="68" spans="1:67" ht="12.95" customHeight="1" x14ac:dyDescent="0.25">
      <c r="A68" s="48" t="s">
        <v>191</v>
      </c>
      <c r="B68" s="48" t="s">
        <v>233</v>
      </c>
      <c r="C68" s="48"/>
      <c r="D68" s="49">
        <v>24100021</v>
      </c>
      <c r="E68" s="48" t="s">
        <v>325</v>
      </c>
      <c r="F68" s="45"/>
      <c r="G68" s="138" t="s">
        <v>235</v>
      </c>
      <c r="H68" s="138" t="s">
        <v>236</v>
      </c>
      <c r="I68" s="138" t="s">
        <v>237</v>
      </c>
      <c r="J68" s="139" t="s">
        <v>118</v>
      </c>
      <c r="K68" s="139"/>
      <c r="L68" s="139"/>
      <c r="M68" s="140">
        <v>100</v>
      </c>
      <c r="N68" s="141">
        <v>230000000</v>
      </c>
      <c r="O68" s="141" t="s">
        <v>119</v>
      </c>
      <c r="P68" s="141" t="s">
        <v>141</v>
      </c>
      <c r="Q68" s="139" t="s">
        <v>121</v>
      </c>
      <c r="R68" s="291">
        <v>230000000</v>
      </c>
      <c r="S68" s="142" t="s">
        <v>205</v>
      </c>
      <c r="T68" s="142"/>
      <c r="U68" s="139"/>
      <c r="V68" s="141" t="s">
        <v>123</v>
      </c>
      <c r="W68" s="139" t="s">
        <v>166</v>
      </c>
      <c r="X68" s="139">
        <v>0</v>
      </c>
      <c r="Y68" s="139">
        <v>100</v>
      </c>
      <c r="Z68" s="139">
        <v>0</v>
      </c>
      <c r="AA68" s="143"/>
      <c r="AB68" s="141" t="s">
        <v>125</v>
      </c>
      <c r="AC68" s="160"/>
      <c r="AD68" s="160"/>
      <c r="AE68" s="54">
        <v>305495360</v>
      </c>
      <c r="AF68" s="54">
        <v>342154803.20000005</v>
      </c>
      <c r="AG68" s="54"/>
      <c r="AH68" s="54"/>
      <c r="AI68" s="54">
        <v>305495360</v>
      </c>
      <c r="AJ68" s="56">
        <v>342154803.20000005</v>
      </c>
      <c r="AK68" s="54"/>
      <c r="AL68" s="54"/>
      <c r="AM68" s="54">
        <v>305495360</v>
      </c>
      <c r="AN68" s="56">
        <v>342154803.20000005</v>
      </c>
      <c r="AO68" s="54"/>
      <c r="AP68" s="54"/>
      <c r="AQ68" s="54">
        <v>305495360</v>
      </c>
      <c r="AR68" s="113">
        <v>342154803.20000005</v>
      </c>
      <c r="AS68" s="54"/>
      <c r="AT68" s="54"/>
      <c r="AU68" s="54">
        <v>305495360</v>
      </c>
      <c r="AV68" s="113">
        <v>342154803.20000005</v>
      </c>
      <c r="AW68" s="54"/>
      <c r="AX68" s="56">
        <v>0</v>
      </c>
      <c r="AY68" s="113">
        <f t="shared" si="4"/>
        <v>0</v>
      </c>
      <c r="AZ68" s="45" t="s">
        <v>126</v>
      </c>
      <c r="BA68" s="44" t="s">
        <v>464</v>
      </c>
      <c r="BB68" s="44" t="s">
        <v>244</v>
      </c>
      <c r="BC68" s="141"/>
      <c r="BD68" s="147"/>
      <c r="BE68" s="147"/>
      <c r="BF68" s="147"/>
      <c r="BG68" s="147"/>
      <c r="BH68" s="147"/>
      <c r="BI68" s="147"/>
      <c r="BJ68" s="147"/>
      <c r="BK68" s="147"/>
      <c r="BL68" s="77"/>
      <c r="BM68" s="75"/>
      <c r="BN68" s="175"/>
      <c r="BO68" s="149"/>
    </row>
    <row r="69" spans="1:67" s="172" customFormat="1" ht="12.95" customHeight="1" x14ac:dyDescent="0.2">
      <c r="A69" s="162" t="s">
        <v>191</v>
      </c>
      <c r="B69" s="162" t="s">
        <v>233</v>
      </c>
      <c r="C69" s="163" t="s">
        <v>562</v>
      </c>
      <c r="D69" s="162">
        <v>24100021</v>
      </c>
      <c r="E69" s="164" t="s">
        <v>496</v>
      </c>
      <c r="F69" s="162"/>
      <c r="G69" s="165" t="s">
        <v>235</v>
      </c>
      <c r="H69" s="165" t="s">
        <v>236</v>
      </c>
      <c r="I69" s="165" t="s">
        <v>237</v>
      </c>
      <c r="J69" s="165" t="s">
        <v>118</v>
      </c>
      <c r="K69" s="165"/>
      <c r="L69" s="165"/>
      <c r="M69" s="276">
        <v>100</v>
      </c>
      <c r="N69" s="167">
        <v>230000000</v>
      </c>
      <c r="O69" s="168" t="s">
        <v>119</v>
      </c>
      <c r="P69" s="207" t="s">
        <v>120</v>
      </c>
      <c r="Q69" s="167" t="s">
        <v>121</v>
      </c>
      <c r="R69" s="264">
        <v>230000000</v>
      </c>
      <c r="S69" s="166" t="s">
        <v>205</v>
      </c>
      <c r="T69" s="167"/>
      <c r="U69" s="412"/>
      <c r="V69" s="167" t="s">
        <v>123</v>
      </c>
      <c r="W69" s="167" t="s">
        <v>166</v>
      </c>
      <c r="X69" s="167">
        <v>0</v>
      </c>
      <c r="Y69" s="167">
        <v>100</v>
      </c>
      <c r="Z69" s="167">
        <v>0</v>
      </c>
      <c r="AA69" s="165"/>
      <c r="AB69" s="165" t="s">
        <v>125</v>
      </c>
      <c r="AC69" s="165"/>
      <c r="AD69" s="165"/>
      <c r="AE69" s="157">
        <v>305495360</v>
      </c>
      <c r="AF69" s="157">
        <f t="shared" ref="AF69" si="63">AE69*1.12</f>
        <v>342154803.20000005</v>
      </c>
      <c r="AG69" s="170"/>
      <c r="AH69" s="170"/>
      <c r="AI69" s="157">
        <v>320715135</v>
      </c>
      <c r="AJ69" s="157">
        <f t="shared" ref="AJ69" si="64">AI69*1.12</f>
        <v>359200951.20000005</v>
      </c>
      <c r="AK69" s="170"/>
      <c r="AL69" s="170"/>
      <c r="AM69" s="157">
        <v>336704425</v>
      </c>
      <c r="AN69" s="157">
        <f t="shared" ref="AN69" si="65">AM69*1.12</f>
        <v>377108956.00000006</v>
      </c>
      <c r="AO69" s="170"/>
      <c r="AP69" s="170"/>
      <c r="AQ69" s="170">
        <v>353494125</v>
      </c>
      <c r="AR69" s="170">
        <f t="shared" ref="AR69" si="66">AQ69*1.12</f>
        <v>395913420.00000006</v>
      </c>
      <c r="AS69" s="170"/>
      <c r="AT69" s="170"/>
      <c r="AU69" s="170">
        <v>371116600</v>
      </c>
      <c r="AV69" s="170">
        <f t="shared" ref="AV69" si="67">AU69*1.12</f>
        <v>415650592.00000006</v>
      </c>
      <c r="AW69" s="170"/>
      <c r="AX69" s="170">
        <f t="shared" si="5"/>
        <v>1687525645</v>
      </c>
      <c r="AY69" s="113">
        <f t="shared" si="4"/>
        <v>1890028722.4000001</v>
      </c>
      <c r="AZ69" s="165" t="s">
        <v>126</v>
      </c>
      <c r="BA69" s="165" t="s">
        <v>464</v>
      </c>
      <c r="BB69" s="165" t="s">
        <v>244</v>
      </c>
      <c r="BC69" s="165"/>
      <c r="BD69" s="171"/>
      <c r="BE69" s="171"/>
      <c r="BF69" s="171"/>
      <c r="BG69" s="171"/>
      <c r="BH69" s="171"/>
      <c r="BI69" s="171"/>
      <c r="BJ69" s="171"/>
      <c r="BK69" s="171"/>
      <c r="BL69" s="171"/>
      <c r="BM69" s="171"/>
    </row>
    <row r="70" spans="1:67" ht="12.95" customHeight="1" x14ac:dyDescent="0.25">
      <c r="A70" s="48" t="s">
        <v>191</v>
      </c>
      <c r="B70" s="48" t="s">
        <v>233</v>
      </c>
      <c r="C70" s="48"/>
      <c r="D70" s="49">
        <v>24100022</v>
      </c>
      <c r="E70" s="48" t="s">
        <v>322</v>
      </c>
      <c r="F70" s="45"/>
      <c r="G70" s="138" t="s">
        <v>235</v>
      </c>
      <c r="H70" s="138" t="s">
        <v>236</v>
      </c>
      <c r="I70" s="138" t="s">
        <v>237</v>
      </c>
      <c r="J70" s="139" t="s">
        <v>118</v>
      </c>
      <c r="K70" s="139"/>
      <c r="L70" s="139"/>
      <c r="M70" s="140">
        <v>100</v>
      </c>
      <c r="N70" s="141">
        <v>230000000</v>
      </c>
      <c r="O70" s="141" t="s">
        <v>119</v>
      </c>
      <c r="P70" s="141" t="s">
        <v>141</v>
      </c>
      <c r="Q70" s="139" t="s">
        <v>121</v>
      </c>
      <c r="R70" s="291">
        <v>230000000</v>
      </c>
      <c r="S70" s="142" t="s">
        <v>209</v>
      </c>
      <c r="T70" s="142"/>
      <c r="U70" s="139"/>
      <c r="V70" s="141" t="s">
        <v>123</v>
      </c>
      <c r="W70" s="139" t="s">
        <v>166</v>
      </c>
      <c r="X70" s="139">
        <v>0</v>
      </c>
      <c r="Y70" s="139">
        <v>100</v>
      </c>
      <c r="Z70" s="139">
        <v>0</v>
      </c>
      <c r="AA70" s="143"/>
      <c r="AB70" s="141" t="s">
        <v>125</v>
      </c>
      <c r="AC70" s="144"/>
      <c r="AD70" s="144"/>
      <c r="AE70" s="54">
        <v>376050100</v>
      </c>
      <c r="AF70" s="54">
        <v>421176112.00000006</v>
      </c>
      <c r="AG70" s="54"/>
      <c r="AH70" s="54"/>
      <c r="AI70" s="54">
        <v>376050100</v>
      </c>
      <c r="AJ70" s="56">
        <v>421176112.00000006</v>
      </c>
      <c r="AK70" s="54"/>
      <c r="AL70" s="54"/>
      <c r="AM70" s="54">
        <v>376050100</v>
      </c>
      <c r="AN70" s="56">
        <v>421176112.00000006</v>
      </c>
      <c r="AO70" s="54"/>
      <c r="AP70" s="54"/>
      <c r="AQ70" s="54">
        <v>376050100</v>
      </c>
      <c r="AR70" s="113">
        <v>421176112.00000006</v>
      </c>
      <c r="AS70" s="54"/>
      <c r="AT70" s="54"/>
      <c r="AU70" s="54">
        <v>376050100</v>
      </c>
      <c r="AV70" s="113">
        <v>421176112.00000006</v>
      </c>
      <c r="AW70" s="54"/>
      <c r="AX70" s="56">
        <v>0</v>
      </c>
      <c r="AY70" s="113">
        <f t="shared" si="4"/>
        <v>0</v>
      </c>
      <c r="AZ70" s="45" t="s">
        <v>126</v>
      </c>
      <c r="BA70" s="44" t="s">
        <v>247</v>
      </c>
      <c r="BB70" s="44" t="s">
        <v>246</v>
      </c>
      <c r="BC70" s="141"/>
      <c r="BD70" s="147"/>
      <c r="BE70" s="147"/>
      <c r="BF70" s="147"/>
      <c r="BG70" s="147"/>
      <c r="BH70" s="147"/>
      <c r="BI70" s="147"/>
      <c r="BJ70" s="147"/>
      <c r="BK70" s="147"/>
      <c r="BL70" s="77"/>
      <c r="BM70" s="75"/>
      <c r="BN70" s="175"/>
      <c r="BO70" s="149"/>
    </row>
    <row r="71" spans="1:67" s="172" customFormat="1" ht="12.95" customHeight="1" x14ac:dyDescent="0.2">
      <c r="A71" s="162" t="s">
        <v>191</v>
      </c>
      <c r="B71" s="162" t="s">
        <v>233</v>
      </c>
      <c r="C71" s="163" t="s">
        <v>562</v>
      </c>
      <c r="D71" s="162">
        <v>24100022</v>
      </c>
      <c r="E71" s="164" t="s">
        <v>497</v>
      </c>
      <c r="F71" s="162"/>
      <c r="G71" s="165" t="s">
        <v>235</v>
      </c>
      <c r="H71" s="165" t="s">
        <v>236</v>
      </c>
      <c r="I71" s="165" t="s">
        <v>237</v>
      </c>
      <c r="J71" s="165" t="s">
        <v>118</v>
      </c>
      <c r="K71" s="165"/>
      <c r="L71" s="165"/>
      <c r="M71" s="276">
        <v>100</v>
      </c>
      <c r="N71" s="167">
        <v>230000000</v>
      </c>
      <c r="O71" s="168" t="s">
        <v>119</v>
      </c>
      <c r="P71" s="207" t="s">
        <v>120</v>
      </c>
      <c r="Q71" s="167" t="s">
        <v>121</v>
      </c>
      <c r="R71" s="264">
        <v>230000000</v>
      </c>
      <c r="S71" s="166" t="s">
        <v>209</v>
      </c>
      <c r="T71" s="167"/>
      <c r="U71" s="412"/>
      <c r="V71" s="167" t="s">
        <v>123</v>
      </c>
      <c r="W71" s="167" t="s">
        <v>166</v>
      </c>
      <c r="X71" s="167">
        <v>0</v>
      </c>
      <c r="Y71" s="167">
        <v>100</v>
      </c>
      <c r="Z71" s="167">
        <v>0</v>
      </c>
      <c r="AA71" s="165"/>
      <c r="AB71" s="165" t="s">
        <v>125</v>
      </c>
      <c r="AC71" s="165"/>
      <c r="AD71" s="165"/>
      <c r="AE71" s="157">
        <v>376050100</v>
      </c>
      <c r="AF71" s="157">
        <f t="shared" ref="AF71" si="68">AE71*1.12</f>
        <v>421176112.00000006</v>
      </c>
      <c r="AG71" s="170"/>
      <c r="AH71" s="170"/>
      <c r="AI71" s="157">
        <v>394795550</v>
      </c>
      <c r="AJ71" s="157">
        <f t="shared" ref="AJ71" si="69">AI71*1.12</f>
        <v>442171016.00000006</v>
      </c>
      <c r="AK71" s="170"/>
      <c r="AL71" s="170"/>
      <c r="AM71" s="157">
        <v>414490500</v>
      </c>
      <c r="AN71" s="157">
        <f t="shared" ref="AN71" si="70">AM71*1.12</f>
        <v>464229360.00000006</v>
      </c>
      <c r="AO71" s="170"/>
      <c r="AP71" s="170"/>
      <c r="AQ71" s="170">
        <v>435164750</v>
      </c>
      <c r="AR71" s="170">
        <f t="shared" ref="AR71" si="71">AQ71*1.12</f>
        <v>487384520.00000006</v>
      </c>
      <c r="AS71" s="170"/>
      <c r="AT71" s="170"/>
      <c r="AU71" s="170">
        <v>456869400</v>
      </c>
      <c r="AV71" s="170">
        <f t="shared" ref="AV71" si="72">AU71*1.12</f>
        <v>511693728.00000006</v>
      </c>
      <c r="AW71" s="170"/>
      <c r="AX71" s="170">
        <f t="shared" si="5"/>
        <v>2077370300</v>
      </c>
      <c r="AY71" s="113">
        <f t="shared" si="4"/>
        <v>2326654736</v>
      </c>
      <c r="AZ71" s="165" t="s">
        <v>126</v>
      </c>
      <c r="BA71" s="165" t="s">
        <v>247</v>
      </c>
      <c r="BB71" s="165" t="s">
        <v>246</v>
      </c>
      <c r="BC71" s="165"/>
      <c r="BD71" s="171"/>
      <c r="BE71" s="171"/>
      <c r="BF71" s="171"/>
      <c r="BG71" s="171"/>
      <c r="BH71" s="171"/>
      <c r="BI71" s="171"/>
      <c r="BJ71" s="171"/>
      <c r="BK71" s="171"/>
      <c r="BL71" s="171"/>
      <c r="BM71" s="171"/>
    </row>
    <row r="72" spans="1:67" ht="12.95" customHeight="1" x14ac:dyDescent="0.25">
      <c r="A72" s="48" t="s">
        <v>191</v>
      </c>
      <c r="B72" s="48" t="s">
        <v>233</v>
      </c>
      <c r="C72" s="48"/>
      <c r="D72" s="49">
        <v>24100023</v>
      </c>
      <c r="E72" s="48" t="s">
        <v>318</v>
      </c>
      <c r="F72" s="45"/>
      <c r="G72" s="138" t="s">
        <v>235</v>
      </c>
      <c r="H72" s="138" t="s">
        <v>236</v>
      </c>
      <c r="I72" s="138" t="s">
        <v>237</v>
      </c>
      <c r="J72" s="139" t="s">
        <v>118</v>
      </c>
      <c r="K72" s="139"/>
      <c r="L72" s="139"/>
      <c r="M72" s="140">
        <v>100</v>
      </c>
      <c r="N72" s="141">
        <v>230000000</v>
      </c>
      <c r="O72" s="141" t="s">
        <v>119</v>
      </c>
      <c r="P72" s="141" t="s">
        <v>141</v>
      </c>
      <c r="Q72" s="139" t="s">
        <v>121</v>
      </c>
      <c r="R72" s="291">
        <v>230000000</v>
      </c>
      <c r="S72" s="142" t="s">
        <v>155</v>
      </c>
      <c r="T72" s="142"/>
      <c r="U72" s="139"/>
      <c r="V72" s="141" t="s">
        <v>123</v>
      </c>
      <c r="W72" s="139" t="s">
        <v>166</v>
      </c>
      <c r="X72" s="139">
        <v>0</v>
      </c>
      <c r="Y72" s="139">
        <v>100</v>
      </c>
      <c r="Z72" s="139">
        <v>0</v>
      </c>
      <c r="AA72" s="143"/>
      <c r="AB72" s="141" t="s">
        <v>125</v>
      </c>
      <c r="AC72" s="160"/>
      <c r="AD72" s="160"/>
      <c r="AE72" s="54">
        <v>469417890</v>
      </c>
      <c r="AF72" s="54">
        <v>525748036.80000007</v>
      </c>
      <c r="AG72" s="54"/>
      <c r="AH72" s="54"/>
      <c r="AI72" s="54">
        <v>469417890</v>
      </c>
      <c r="AJ72" s="56">
        <v>525748036.80000007</v>
      </c>
      <c r="AK72" s="54"/>
      <c r="AL72" s="54"/>
      <c r="AM72" s="54">
        <v>469417890</v>
      </c>
      <c r="AN72" s="56">
        <v>525748036.80000007</v>
      </c>
      <c r="AO72" s="54"/>
      <c r="AP72" s="54"/>
      <c r="AQ72" s="54">
        <v>469417890</v>
      </c>
      <c r="AR72" s="113">
        <v>525748036.80000007</v>
      </c>
      <c r="AS72" s="54"/>
      <c r="AT72" s="54"/>
      <c r="AU72" s="54">
        <v>469417890</v>
      </c>
      <c r="AV72" s="113">
        <v>525748036.80000007</v>
      </c>
      <c r="AW72" s="54"/>
      <c r="AX72" s="56">
        <v>0</v>
      </c>
      <c r="AY72" s="113">
        <f t="shared" si="4"/>
        <v>0</v>
      </c>
      <c r="AZ72" s="144" t="s">
        <v>126</v>
      </c>
      <c r="BA72" s="53" t="s">
        <v>250</v>
      </c>
      <c r="BB72" s="145" t="s">
        <v>249</v>
      </c>
      <c r="BC72" s="145"/>
      <c r="BD72" s="78"/>
      <c r="BE72" s="75"/>
      <c r="BF72" s="75"/>
      <c r="BG72" s="147"/>
      <c r="BH72" s="147"/>
      <c r="BI72" s="147"/>
      <c r="BJ72" s="147"/>
      <c r="BK72" s="147"/>
      <c r="BL72" s="77"/>
      <c r="BM72" s="75"/>
      <c r="BN72" s="175"/>
      <c r="BO72" s="149"/>
    </row>
    <row r="73" spans="1:67" s="172" customFormat="1" ht="12.95" customHeight="1" x14ac:dyDescent="0.2">
      <c r="A73" s="162" t="s">
        <v>191</v>
      </c>
      <c r="B73" s="162" t="s">
        <v>233</v>
      </c>
      <c r="C73" s="163" t="s">
        <v>562</v>
      </c>
      <c r="D73" s="162">
        <v>24100023</v>
      </c>
      <c r="E73" s="164" t="s">
        <v>498</v>
      </c>
      <c r="F73" s="162"/>
      <c r="G73" s="165" t="s">
        <v>235</v>
      </c>
      <c r="H73" s="165" t="s">
        <v>236</v>
      </c>
      <c r="I73" s="165" t="s">
        <v>237</v>
      </c>
      <c r="J73" s="165" t="s">
        <v>118</v>
      </c>
      <c r="K73" s="165"/>
      <c r="L73" s="165"/>
      <c r="M73" s="276">
        <v>100</v>
      </c>
      <c r="N73" s="167">
        <v>230000000</v>
      </c>
      <c r="O73" s="168" t="s">
        <v>119</v>
      </c>
      <c r="P73" s="207" t="s">
        <v>120</v>
      </c>
      <c r="Q73" s="167" t="s">
        <v>121</v>
      </c>
      <c r="R73" s="264">
        <v>230000000</v>
      </c>
      <c r="S73" s="166" t="s">
        <v>155</v>
      </c>
      <c r="T73" s="167"/>
      <c r="U73" s="412"/>
      <c r="V73" s="167" t="s">
        <v>123</v>
      </c>
      <c r="W73" s="167" t="s">
        <v>166</v>
      </c>
      <c r="X73" s="167">
        <v>0</v>
      </c>
      <c r="Y73" s="167">
        <v>100</v>
      </c>
      <c r="Z73" s="167">
        <v>0</v>
      </c>
      <c r="AA73" s="165"/>
      <c r="AB73" s="165" t="s">
        <v>125</v>
      </c>
      <c r="AC73" s="165"/>
      <c r="AD73" s="165"/>
      <c r="AE73" s="157">
        <v>469417890</v>
      </c>
      <c r="AF73" s="157">
        <f t="shared" ref="AF73" si="73">AE73*1.12</f>
        <v>525748036.80000007</v>
      </c>
      <c r="AG73" s="170"/>
      <c r="AH73" s="170"/>
      <c r="AI73" s="157">
        <v>492877115</v>
      </c>
      <c r="AJ73" s="157">
        <f t="shared" ref="AJ73" si="74">AI73*1.12</f>
        <v>552022368.80000007</v>
      </c>
      <c r="AK73" s="170"/>
      <c r="AL73" s="170"/>
      <c r="AM73" s="157">
        <v>517523780</v>
      </c>
      <c r="AN73" s="157">
        <f t="shared" ref="AN73" si="75">AM73*1.12</f>
        <v>579626633.60000002</v>
      </c>
      <c r="AO73" s="170"/>
      <c r="AP73" s="170"/>
      <c r="AQ73" s="170">
        <v>543399265</v>
      </c>
      <c r="AR73" s="170">
        <f t="shared" ref="AR73" si="76">AQ73*1.12</f>
        <v>608607176.80000007</v>
      </c>
      <c r="AS73" s="170"/>
      <c r="AT73" s="170"/>
      <c r="AU73" s="170">
        <v>570547680</v>
      </c>
      <c r="AV73" s="170">
        <f t="shared" ref="AV73" si="77">AU73*1.12</f>
        <v>639013401.60000002</v>
      </c>
      <c r="AW73" s="170"/>
      <c r="AX73" s="170">
        <f t="shared" si="5"/>
        <v>2593765730</v>
      </c>
      <c r="AY73" s="113">
        <f t="shared" si="4"/>
        <v>2905017617.6000004</v>
      </c>
      <c r="AZ73" s="165" t="s">
        <v>126</v>
      </c>
      <c r="BA73" s="165" t="s">
        <v>250</v>
      </c>
      <c r="BB73" s="165" t="s">
        <v>249</v>
      </c>
      <c r="BC73" s="165"/>
      <c r="BD73" s="171"/>
      <c r="BE73" s="171"/>
      <c r="BF73" s="171"/>
      <c r="BG73" s="171"/>
      <c r="BH73" s="171"/>
      <c r="BI73" s="171"/>
      <c r="BJ73" s="171"/>
      <c r="BK73" s="171"/>
      <c r="BL73" s="171"/>
      <c r="BM73" s="171"/>
    </row>
    <row r="74" spans="1:67" ht="12.95" customHeight="1" x14ac:dyDescent="0.25">
      <c r="A74" s="48" t="s">
        <v>191</v>
      </c>
      <c r="B74" s="48" t="s">
        <v>233</v>
      </c>
      <c r="C74" s="48"/>
      <c r="D74" s="49">
        <v>24100024</v>
      </c>
      <c r="E74" s="48" t="s">
        <v>312</v>
      </c>
      <c r="F74" s="45"/>
      <c r="G74" s="138" t="s">
        <v>252</v>
      </c>
      <c r="H74" s="138" t="s">
        <v>253</v>
      </c>
      <c r="I74" s="138" t="s">
        <v>253</v>
      </c>
      <c r="J74" s="139" t="s">
        <v>118</v>
      </c>
      <c r="K74" s="139"/>
      <c r="L74" s="139"/>
      <c r="M74" s="140">
        <v>100</v>
      </c>
      <c r="N74" s="141">
        <v>230000000</v>
      </c>
      <c r="O74" s="141" t="s">
        <v>140</v>
      </c>
      <c r="P74" s="141" t="s">
        <v>141</v>
      </c>
      <c r="Q74" s="139" t="s">
        <v>121</v>
      </c>
      <c r="R74" s="291">
        <v>230000000</v>
      </c>
      <c r="S74" s="142" t="s">
        <v>197</v>
      </c>
      <c r="T74" s="142"/>
      <c r="U74" s="139"/>
      <c r="V74" s="141" t="s">
        <v>123</v>
      </c>
      <c r="W74" s="139" t="s">
        <v>166</v>
      </c>
      <c r="X74" s="139">
        <v>0</v>
      </c>
      <c r="Y74" s="139">
        <v>100</v>
      </c>
      <c r="Z74" s="139">
        <v>0</v>
      </c>
      <c r="AA74" s="143"/>
      <c r="AB74" s="141" t="s">
        <v>125</v>
      </c>
      <c r="AC74" s="44"/>
      <c r="AD74" s="299"/>
      <c r="AE74" s="129">
        <v>33258800</v>
      </c>
      <c r="AF74" s="54">
        <v>37249856</v>
      </c>
      <c r="AG74" s="301"/>
      <c r="AH74" s="301"/>
      <c r="AI74" s="129">
        <v>33258800</v>
      </c>
      <c r="AJ74" s="56">
        <v>37249856</v>
      </c>
      <c r="AK74" s="129"/>
      <c r="AL74" s="129"/>
      <c r="AM74" s="129">
        <v>33258800</v>
      </c>
      <c r="AN74" s="56">
        <v>37249856</v>
      </c>
      <c r="AO74" s="129"/>
      <c r="AP74" s="129"/>
      <c r="AQ74" s="129">
        <v>33258800</v>
      </c>
      <c r="AR74" s="113">
        <v>37249856</v>
      </c>
      <c r="AS74" s="129"/>
      <c r="AT74" s="129"/>
      <c r="AU74" s="129">
        <v>33258800</v>
      </c>
      <c r="AV74" s="113">
        <v>37249856</v>
      </c>
      <c r="AW74" s="54"/>
      <c r="AX74" s="56">
        <v>0</v>
      </c>
      <c r="AY74" s="113">
        <f t="shared" si="4"/>
        <v>0</v>
      </c>
      <c r="AZ74" s="45" t="s">
        <v>126</v>
      </c>
      <c r="BA74" s="44" t="s">
        <v>463</v>
      </c>
      <c r="BB74" s="44" t="s">
        <v>254</v>
      </c>
      <c r="BC74" s="129"/>
      <c r="BD74" s="176"/>
      <c r="BE74" s="176"/>
      <c r="BF74" s="176"/>
      <c r="BG74" s="176"/>
      <c r="BH74" s="176"/>
      <c r="BI74" s="176"/>
      <c r="BJ74" s="176"/>
      <c r="BK74" s="176"/>
      <c r="BL74" s="75"/>
      <c r="BM74" s="75"/>
      <c r="BN74" s="148"/>
      <c r="BO74" s="149"/>
    </row>
    <row r="75" spans="1:67" s="172" customFormat="1" ht="12.95" customHeight="1" x14ac:dyDescent="0.2">
      <c r="A75" s="162" t="s">
        <v>191</v>
      </c>
      <c r="B75" s="162" t="s">
        <v>233</v>
      </c>
      <c r="C75" s="163" t="s">
        <v>562</v>
      </c>
      <c r="D75" s="162">
        <v>24100024</v>
      </c>
      <c r="E75" s="164" t="s">
        <v>499</v>
      </c>
      <c r="F75" s="162"/>
      <c r="G75" s="165" t="s">
        <v>252</v>
      </c>
      <c r="H75" s="165" t="s">
        <v>253</v>
      </c>
      <c r="I75" s="165" t="s">
        <v>253</v>
      </c>
      <c r="J75" s="165" t="s">
        <v>118</v>
      </c>
      <c r="K75" s="165"/>
      <c r="L75" s="165"/>
      <c r="M75" s="276">
        <v>100</v>
      </c>
      <c r="N75" s="167">
        <v>230000000</v>
      </c>
      <c r="O75" s="168" t="s">
        <v>140</v>
      </c>
      <c r="P75" s="207" t="s">
        <v>120</v>
      </c>
      <c r="Q75" s="167" t="s">
        <v>121</v>
      </c>
      <c r="R75" s="264">
        <v>230000000</v>
      </c>
      <c r="S75" s="166" t="s">
        <v>197</v>
      </c>
      <c r="T75" s="167"/>
      <c r="U75" s="412"/>
      <c r="V75" s="167" t="s">
        <v>123</v>
      </c>
      <c r="W75" s="167" t="s">
        <v>166</v>
      </c>
      <c r="X75" s="167">
        <v>0</v>
      </c>
      <c r="Y75" s="167">
        <v>100</v>
      </c>
      <c r="Z75" s="167">
        <v>0</v>
      </c>
      <c r="AA75" s="165"/>
      <c r="AB75" s="165" t="s">
        <v>125</v>
      </c>
      <c r="AC75" s="165"/>
      <c r="AD75" s="165"/>
      <c r="AE75" s="157">
        <v>33258800</v>
      </c>
      <c r="AF75" s="157">
        <f t="shared" ref="AF75" si="78">AE75*1.12</f>
        <v>37249856</v>
      </c>
      <c r="AG75" s="170"/>
      <c r="AH75" s="170"/>
      <c r="AI75" s="157">
        <v>34923200</v>
      </c>
      <c r="AJ75" s="157">
        <f t="shared" ref="AJ75" si="79">AI75*1.12</f>
        <v>39113984</v>
      </c>
      <c r="AK75" s="170"/>
      <c r="AL75" s="170"/>
      <c r="AM75" s="157">
        <v>36667900</v>
      </c>
      <c r="AN75" s="157">
        <f t="shared" ref="AN75" si="80">AM75*1.12</f>
        <v>41068048.000000007</v>
      </c>
      <c r="AO75" s="170"/>
      <c r="AP75" s="170"/>
      <c r="AQ75" s="170">
        <v>38500200</v>
      </c>
      <c r="AR75" s="170">
        <f t="shared" ref="AR75" si="81">AQ75*1.12</f>
        <v>43120224.000000007</v>
      </c>
      <c r="AS75" s="170"/>
      <c r="AT75" s="170"/>
      <c r="AU75" s="170">
        <v>40423750</v>
      </c>
      <c r="AV75" s="170">
        <f t="shared" ref="AV75" si="82">AU75*1.12</f>
        <v>45274600.000000007</v>
      </c>
      <c r="AW75" s="170"/>
      <c r="AX75" s="170">
        <f t="shared" si="5"/>
        <v>183773850</v>
      </c>
      <c r="AY75" s="113">
        <f t="shared" si="4"/>
        <v>205826712.00000003</v>
      </c>
      <c r="AZ75" s="165" t="s">
        <v>126</v>
      </c>
      <c r="BA75" s="165" t="s">
        <v>463</v>
      </c>
      <c r="BB75" s="165" t="s">
        <v>254</v>
      </c>
      <c r="BC75" s="165"/>
      <c r="BD75" s="171"/>
      <c r="BE75" s="171"/>
      <c r="BF75" s="171"/>
      <c r="BG75" s="171"/>
      <c r="BH75" s="171"/>
      <c r="BI75" s="171"/>
      <c r="BJ75" s="171"/>
      <c r="BK75" s="171"/>
      <c r="BL75" s="171"/>
      <c r="BM75" s="171"/>
    </row>
    <row r="76" spans="1:67" ht="12.95" customHeight="1" x14ac:dyDescent="0.25">
      <c r="A76" s="48" t="s">
        <v>191</v>
      </c>
      <c r="B76" s="48" t="s">
        <v>233</v>
      </c>
      <c r="C76" s="48"/>
      <c r="D76" s="49">
        <v>24100025</v>
      </c>
      <c r="E76" s="48" t="s">
        <v>305</v>
      </c>
      <c r="F76" s="45"/>
      <c r="G76" s="138" t="s">
        <v>252</v>
      </c>
      <c r="H76" s="138" t="s">
        <v>253</v>
      </c>
      <c r="I76" s="138" t="s">
        <v>253</v>
      </c>
      <c r="J76" s="139" t="s">
        <v>118</v>
      </c>
      <c r="K76" s="139"/>
      <c r="L76" s="139"/>
      <c r="M76" s="140">
        <v>100</v>
      </c>
      <c r="N76" s="141">
        <v>230000000</v>
      </c>
      <c r="O76" s="141" t="s">
        <v>140</v>
      </c>
      <c r="P76" s="141" t="s">
        <v>141</v>
      </c>
      <c r="Q76" s="139" t="s">
        <v>121</v>
      </c>
      <c r="R76" s="291">
        <v>230000000</v>
      </c>
      <c r="S76" s="142" t="s">
        <v>201</v>
      </c>
      <c r="T76" s="142"/>
      <c r="U76" s="139"/>
      <c r="V76" s="141" t="s">
        <v>123</v>
      </c>
      <c r="W76" s="139" t="s">
        <v>166</v>
      </c>
      <c r="X76" s="139">
        <v>0</v>
      </c>
      <c r="Y76" s="139">
        <v>100</v>
      </c>
      <c r="Z76" s="139">
        <v>0</v>
      </c>
      <c r="AA76" s="143"/>
      <c r="AB76" s="141" t="s">
        <v>125</v>
      </c>
      <c r="AC76" s="44"/>
      <c r="AD76" s="299"/>
      <c r="AE76" s="129">
        <v>61961600</v>
      </c>
      <c r="AF76" s="54">
        <v>69396992</v>
      </c>
      <c r="AG76" s="301"/>
      <c r="AH76" s="301"/>
      <c r="AI76" s="129">
        <v>61961600</v>
      </c>
      <c r="AJ76" s="56">
        <v>69396992</v>
      </c>
      <c r="AK76" s="129"/>
      <c r="AL76" s="129"/>
      <c r="AM76" s="129">
        <v>61961600</v>
      </c>
      <c r="AN76" s="56">
        <v>69396992</v>
      </c>
      <c r="AO76" s="129"/>
      <c r="AP76" s="129"/>
      <c r="AQ76" s="129">
        <v>61961600</v>
      </c>
      <c r="AR76" s="113">
        <v>69396992</v>
      </c>
      <c r="AS76" s="129"/>
      <c r="AT76" s="129"/>
      <c r="AU76" s="129">
        <v>61961600</v>
      </c>
      <c r="AV76" s="113">
        <v>69396992</v>
      </c>
      <c r="AW76" s="54"/>
      <c r="AX76" s="56">
        <v>0</v>
      </c>
      <c r="AY76" s="113">
        <f t="shared" si="4"/>
        <v>0</v>
      </c>
      <c r="AZ76" s="45" t="s">
        <v>126</v>
      </c>
      <c r="BA76" s="44" t="s">
        <v>255</v>
      </c>
      <c r="BB76" s="44" t="s">
        <v>257</v>
      </c>
      <c r="BC76" s="129"/>
      <c r="BD76" s="176"/>
      <c r="BE76" s="176"/>
      <c r="BF76" s="176"/>
      <c r="BG76" s="176"/>
      <c r="BH76" s="176"/>
      <c r="BI76" s="176"/>
      <c r="BJ76" s="176"/>
      <c r="BK76" s="176"/>
      <c r="BL76" s="75"/>
      <c r="BM76" s="75"/>
      <c r="BN76" s="148"/>
      <c r="BO76" s="149"/>
    </row>
    <row r="77" spans="1:67" s="172" customFormat="1" ht="12.95" customHeight="1" x14ac:dyDescent="0.2">
      <c r="A77" s="162" t="s">
        <v>191</v>
      </c>
      <c r="B77" s="162" t="s">
        <v>233</v>
      </c>
      <c r="C77" s="163" t="s">
        <v>562</v>
      </c>
      <c r="D77" s="162">
        <v>24100025</v>
      </c>
      <c r="E77" s="164" t="s">
        <v>500</v>
      </c>
      <c r="F77" s="162"/>
      <c r="G77" s="165" t="s">
        <v>252</v>
      </c>
      <c r="H77" s="165" t="s">
        <v>253</v>
      </c>
      <c r="I77" s="165" t="s">
        <v>253</v>
      </c>
      <c r="J77" s="165" t="s">
        <v>118</v>
      </c>
      <c r="K77" s="165"/>
      <c r="L77" s="165"/>
      <c r="M77" s="276">
        <v>100</v>
      </c>
      <c r="N77" s="167">
        <v>230000000</v>
      </c>
      <c r="O77" s="168" t="s">
        <v>140</v>
      </c>
      <c r="P77" s="207" t="s">
        <v>120</v>
      </c>
      <c r="Q77" s="167" t="s">
        <v>121</v>
      </c>
      <c r="R77" s="264">
        <v>230000000</v>
      </c>
      <c r="S77" s="166" t="s">
        <v>201</v>
      </c>
      <c r="T77" s="167"/>
      <c r="U77" s="412"/>
      <c r="V77" s="167" t="s">
        <v>123</v>
      </c>
      <c r="W77" s="167" t="s">
        <v>166</v>
      </c>
      <c r="X77" s="167">
        <v>0</v>
      </c>
      <c r="Y77" s="167">
        <v>100</v>
      </c>
      <c r="Z77" s="167">
        <v>0</v>
      </c>
      <c r="AA77" s="165"/>
      <c r="AB77" s="165" t="s">
        <v>125</v>
      </c>
      <c r="AC77" s="165"/>
      <c r="AD77" s="165"/>
      <c r="AE77" s="157">
        <v>61961600</v>
      </c>
      <c r="AF77" s="157">
        <f t="shared" ref="AF77" si="83">AE77*1.12</f>
        <v>69396992</v>
      </c>
      <c r="AG77" s="170"/>
      <c r="AH77" s="170"/>
      <c r="AI77" s="157">
        <v>65062400</v>
      </c>
      <c r="AJ77" s="157">
        <f t="shared" ref="AJ77" si="84">AI77*1.12</f>
        <v>72869888</v>
      </c>
      <c r="AK77" s="170"/>
      <c r="AL77" s="170"/>
      <c r="AM77" s="157">
        <v>68312800</v>
      </c>
      <c r="AN77" s="157">
        <f t="shared" ref="AN77" si="85">AM77*1.12</f>
        <v>76510336</v>
      </c>
      <c r="AO77" s="170"/>
      <c r="AP77" s="170"/>
      <c r="AQ77" s="170">
        <v>71726400</v>
      </c>
      <c r="AR77" s="170">
        <f t="shared" ref="AR77" si="86">AQ77*1.12</f>
        <v>80333568.000000015</v>
      </c>
      <c r="AS77" s="170"/>
      <c r="AT77" s="170"/>
      <c r="AU77" s="170">
        <v>75310000</v>
      </c>
      <c r="AV77" s="170">
        <f t="shared" ref="AV77" si="87">AU77*1.12</f>
        <v>84347200.000000015</v>
      </c>
      <c r="AW77" s="170"/>
      <c r="AX77" s="170">
        <f t="shared" si="5"/>
        <v>342373200</v>
      </c>
      <c r="AY77" s="113">
        <f t="shared" si="4"/>
        <v>383457984.00000006</v>
      </c>
      <c r="AZ77" s="165" t="s">
        <v>126</v>
      </c>
      <c r="BA77" s="165" t="s">
        <v>255</v>
      </c>
      <c r="BB77" s="165" t="s">
        <v>257</v>
      </c>
      <c r="BC77" s="165"/>
      <c r="BD77" s="171"/>
      <c r="BE77" s="171"/>
      <c r="BF77" s="171"/>
      <c r="BG77" s="171"/>
      <c r="BH77" s="171"/>
      <c r="BI77" s="171"/>
      <c r="BJ77" s="171"/>
      <c r="BK77" s="171"/>
      <c r="BL77" s="171"/>
      <c r="BM77" s="171"/>
    </row>
    <row r="78" spans="1:67" ht="12.95" customHeight="1" x14ac:dyDescent="0.25">
      <c r="A78" s="48" t="s">
        <v>191</v>
      </c>
      <c r="B78" s="48" t="s">
        <v>233</v>
      </c>
      <c r="C78" s="48"/>
      <c r="D78" s="49">
        <v>24100026</v>
      </c>
      <c r="E78" s="48" t="s">
        <v>304</v>
      </c>
      <c r="F78" s="45"/>
      <c r="G78" s="138" t="s">
        <v>252</v>
      </c>
      <c r="H78" s="138" t="s">
        <v>253</v>
      </c>
      <c r="I78" s="138" t="s">
        <v>253</v>
      </c>
      <c r="J78" s="139" t="s">
        <v>118</v>
      </c>
      <c r="K78" s="139"/>
      <c r="L78" s="139"/>
      <c r="M78" s="140">
        <v>100</v>
      </c>
      <c r="N78" s="141">
        <v>230000000</v>
      </c>
      <c r="O78" s="141" t="s">
        <v>140</v>
      </c>
      <c r="P78" s="141" t="s">
        <v>141</v>
      </c>
      <c r="Q78" s="139" t="s">
        <v>121</v>
      </c>
      <c r="R78" s="291">
        <v>230000000</v>
      </c>
      <c r="S78" s="142" t="s">
        <v>205</v>
      </c>
      <c r="T78" s="142"/>
      <c r="U78" s="139"/>
      <c r="V78" s="141" t="s">
        <v>123</v>
      </c>
      <c r="W78" s="139" t="s">
        <v>166</v>
      </c>
      <c r="X78" s="139">
        <v>0</v>
      </c>
      <c r="Y78" s="139">
        <v>100</v>
      </c>
      <c r="Z78" s="139">
        <v>0</v>
      </c>
      <c r="AA78" s="143"/>
      <c r="AB78" s="141" t="s">
        <v>125</v>
      </c>
      <c r="AC78" s="177"/>
      <c r="AD78" s="178"/>
      <c r="AE78" s="129">
        <v>33258800</v>
      </c>
      <c r="AF78" s="54">
        <v>37249856</v>
      </c>
      <c r="AG78" s="301"/>
      <c r="AH78" s="301"/>
      <c r="AI78" s="129">
        <v>33258800</v>
      </c>
      <c r="AJ78" s="56">
        <v>37249856</v>
      </c>
      <c r="AK78" s="129"/>
      <c r="AL78" s="129"/>
      <c r="AM78" s="129">
        <v>33258800</v>
      </c>
      <c r="AN78" s="56">
        <v>37249856</v>
      </c>
      <c r="AO78" s="129"/>
      <c r="AP78" s="129"/>
      <c r="AQ78" s="129">
        <v>33258800</v>
      </c>
      <c r="AR78" s="113">
        <v>37249856</v>
      </c>
      <c r="AS78" s="129"/>
      <c r="AT78" s="129"/>
      <c r="AU78" s="129">
        <v>33258800</v>
      </c>
      <c r="AV78" s="113">
        <v>37249856</v>
      </c>
      <c r="AW78" s="54"/>
      <c r="AX78" s="56">
        <v>0</v>
      </c>
      <c r="AY78" s="113">
        <f t="shared" si="4"/>
        <v>0</v>
      </c>
      <c r="AZ78" s="45" t="s">
        <v>126</v>
      </c>
      <c r="BA78" s="44" t="s">
        <v>260</v>
      </c>
      <c r="BB78" s="44" t="s">
        <v>259</v>
      </c>
      <c r="BC78" s="129"/>
      <c r="BD78" s="176"/>
      <c r="BE78" s="176"/>
      <c r="BF78" s="176"/>
      <c r="BG78" s="176"/>
      <c r="BH78" s="176"/>
      <c r="BI78" s="176"/>
      <c r="BJ78" s="176"/>
      <c r="BK78" s="176"/>
      <c r="BL78" s="75"/>
      <c r="BM78" s="75"/>
      <c r="BN78" s="148"/>
      <c r="BO78" s="149"/>
    </row>
    <row r="79" spans="1:67" s="172" customFormat="1" ht="12.95" customHeight="1" x14ac:dyDescent="0.2">
      <c r="A79" s="162" t="s">
        <v>191</v>
      </c>
      <c r="B79" s="162" t="s">
        <v>233</v>
      </c>
      <c r="C79" s="163" t="s">
        <v>562</v>
      </c>
      <c r="D79" s="162">
        <v>24100026</v>
      </c>
      <c r="E79" s="164" t="s">
        <v>501</v>
      </c>
      <c r="F79" s="162"/>
      <c r="G79" s="165" t="s">
        <v>252</v>
      </c>
      <c r="H79" s="165" t="s">
        <v>253</v>
      </c>
      <c r="I79" s="165" t="s">
        <v>253</v>
      </c>
      <c r="J79" s="165" t="s">
        <v>118</v>
      </c>
      <c r="K79" s="165"/>
      <c r="L79" s="165"/>
      <c r="M79" s="276">
        <v>100</v>
      </c>
      <c r="N79" s="167">
        <v>230000000</v>
      </c>
      <c r="O79" s="168" t="s">
        <v>140</v>
      </c>
      <c r="P79" s="207" t="s">
        <v>120</v>
      </c>
      <c r="Q79" s="167" t="s">
        <v>121</v>
      </c>
      <c r="R79" s="264">
        <v>230000000</v>
      </c>
      <c r="S79" s="166" t="s">
        <v>205</v>
      </c>
      <c r="T79" s="167"/>
      <c r="U79" s="412"/>
      <c r="V79" s="167" t="s">
        <v>123</v>
      </c>
      <c r="W79" s="167" t="s">
        <v>166</v>
      </c>
      <c r="X79" s="167">
        <v>0</v>
      </c>
      <c r="Y79" s="167">
        <v>100</v>
      </c>
      <c r="Z79" s="167">
        <v>0</v>
      </c>
      <c r="AA79" s="165"/>
      <c r="AB79" s="165" t="s">
        <v>125</v>
      </c>
      <c r="AC79" s="165"/>
      <c r="AD79" s="165"/>
      <c r="AE79" s="157">
        <v>33258800</v>
      </c>
      <c r="AF79" s="157">
        <f t="shared" ref="AF79" si="88">AE79*1.12</f>
        <v>37249856</v>
      </c>
      <c r="AG79" s="170"/>
      <c r="AH79" s="170"/>
      <c r="AI79" s="157">
        <v>34923200</v>
      </c>
      <c r="AJ79" s="157">
        <f t="shared" ref="AJ79" si="89">AI79*1.12</f>
        <v>39113984</v>
      </c>
      <c r="AK79" s="170"/>
      <c r="AL79" s="170"/>
      <c r="AM79" s="157">
        <v>36667900</v>
      </c>
      <c r="AN79" s="157">
        <f t="shared" ref="AN79" si="90">AM79*1.12</f>
        <v>41068048.000000007</v>
      </c>
      <c r="AO79" s="170"/>
      <c r="AP79" s="170"/>
      <c r="AQ79" s="170">
        <v>38500200</v>
      </c>
      <c r="AR79" s="170">
        <f t="shared" ref="AR79" si="91">AQ79*1.12</f>
        <v>43120224.000000007</v>
      </c>
      <c r="AS79" s="170"/>
      <c r="AT79" s="170"/>
      <c r="AU79" s="170">
        <v>40423750</v>
      </c>
      <c r="AV79" s="170">
        <f t="shared" ref="AV79" si="92">AU79*1.12</f>
        <v>45274600.000000007</v>
      </c>
      <c r="AW79" s="170"/>
      <c r="AX79" s="170">
        <f t="shared" si="5"/>
        <v>183773850</v>
      </c>
      <c r="AY79" s="113">
        <f t="shared" si="4"/>
        <v>205826712.00000003</v>
      </c>
      <c r="AZ79" s="165" t="s">
        <v>126</v>
      </c>
      <c r="BA79" s="165" t="s">
        <v>260</v>
      </c>
      <c r="BB79" s="165" t="s">
        <v>259</v>
      </c>
      <c r="BC79" s="165"/>
      <c r="BD79" s="171"/>
      <c r="BE79" s="171"/>
      <c r="BF79" s="171"/>
      <c r="BG79" s="171"/>
      <c r="BH79" s="171"/>
      <c r="BI79" s="171"/>
      <c r="BJ79" s="171"/>
      <c r="BK79" s="171"/>
      <c r="BL79" s="171"/>
      <c r="BM79" s="171"/>
    </row>
    <row r="80" spans="1:67" ht="12.95" customHeight="1" x14ac:dyDescent="0.25">
      <c r="A80" s="48" t="s">
        <v>191</v>
      </c>
      <c r="B80" s="48" t="s">
        <v>233</v>
      </c>
      <c r="C80" s="48"/>
      <c r="D80" s="49">
        <v>24100027</v>
      </c>
      <c r="E80" s="48" t="s">
        <v>301</v>
      </c>
      <c r="F80" s="45"/>
      <c r="G80" s="138" t="s">
        <v>252</v>
      </c>
      <c r="H80" s="138" t="s">
        <v>253</v>
      </c>
      <c r="I80" s="138" t="s">
        <v>253</v>
      </c>
      <c r="J80" s="139" t="s">
        <v>118</v>
      </c>
      <c r="K80" s="139"/>
      <c r="L80" s="139"/>
      <c r="M80" s="140">
        <v>100</v>
      </c>
      <c r="N80" s="141">
        <v>230000000</v>
      </c>
      <c r="O80" s="141" t="s">
        <v>140</v>
      </c>
      <c r="P80" s="141" t="s">
        <v>141</v>
      </c>
      <c r="Q80" s="139" t="s">
        <v>121</v>
      </c>
      <c r="R80" s="291">
        <v>230000000</v>
      </c>
      <c r="S80" s="142" t="s">
        <v>209</v>
      </c>
      <c r="T80" s="142"/>
      <c r="U80" s="139"/>
      <c r="V80" s="141" t="s">
        <v>123</v>
      </c>
      <c r="W80" s="139" t="s">
        <v>166</v>
      </c>
      <c r="X80" s="139">
        <v>0</v>
      </c>
      <c r="Y80" s="139">
        <v>100</v>
      </c>
      <c r="Z80" s="139">
        <v>0</v>
      </c>
      <c r="AA80" s="143"/>
      <c r="AB80" s="141" t="s">
        <v>125</v>
      </c>
      <c r="AC80" s="177"/>
      <c r="AD80" s="178"/>
      <c r="AE80" s="129">
        <v>99776400</v>
      </c>
      <c r="AF80" s="54">
        <v>111749568.00000001</v>
      </c>
      <c r="AG80" s="301"/>
      <c r="AH80" s="301"/>
      <c r="AI80" s="129">
        <v>99776400</v>
      </c>
      <c r="AJ80" s="56">
        <v>111749568.00000001</v>
      </c>
      <c r="AK80" s="129"/>
      <c r="AL80" s="129"/>
      <c r="AM80" s="129">
        <v>99776400</v>
      </c>
      <c r="AN80" s="56">
        <v>111749568.00000001</v>
      </c>
      <c r="AO80" s="129"/>
      <c r="AP80" s="129"/>
      <c r="AQ80" s="129">
        <v>99776400</v>
      </c>
      <c r="AR80" s="113">
        <v>111749568.00000001</v>
      </c>
      <c r="AS80" s="129"/>
      <c r="AT80" s="129"/>
      <c r="AU80" s="129">
        <v>99776400</v>
      </c>
      <c r="AV80" s="113">
        <v>111749568.00000001</v>
      </c>
      <c r="AW80" s="54"/>
      <c r="AX80" s="56">
        <v>0</v>
      </c>
      <c r="AY80" s="113">
        <f t="shared" si="4"/>
        <v>0</v>
      </c>
      <c r="AZ80" s="45" t="s">
        <v>126</v>
      </c>
      <c r="BA80" s="44" t="s">
        <v>263</v>
      </c>
      <c r="BB80" s="44" t="s">
        <v>262</v>
      </c>
      <c r="BC80" s="129"/>
      <c r="BD80" s="176"/>
      <c r="BE80" s="176"/>
      <c r="BF80" s="176"/>
      <c r="BG80" s="176"/>
      <c r="BH80" s="176"/>
      <c r="BI80" s="176"/>
      <c r="BJ80" s="176"/>
      <c r="BK80" s="176"/>
      <c r="BL80" s="75"/>
      <c r="BM80" s="75"/>
      <c r="BN80" s="148"/>
      <c r="BO80" s="149"/>
    </row>
    <row r="81" spans="1:67" s="172" customFormat="1" ht="12.95" customHeight="1" x14ac:dyDescent="0.2">
      <c r="A81" s="162" t="s">
        <v>191</v>
      </c>
      <c r="B81" s="162" t="s">
        <v>233</v>
      </c>
      <c r="C81" s="163" t="s">
        <v>562</v>
      </c>
      <c r="D81" s="162">
        <v>24100027</v>
      </c>
      <c r="E81" s="164" t="s">
        <v>502</v>
      </c>
      <c r="F81" s="162"/>
      <c r="G81" s="165" t="s">
        <v>252</v>
      </c>
      <c r="H81" s="165" t="s">
        <v>253</v>
      </c>
      <c r="I81" s="165" t="s">
        <v>253</v>
      </c>
      <c r="J81" s="165" t="s">
        <v>118</v>
      </c>
      <c r="K81" s="165"/>
      <c r="L81" s="165"/>
      <c r="M81" s="276">
        <v>100</v>
      </c>
      <c r="N81" s="167">
        <v>230000000</v>
      </c>
      <c r="O81" s="168" t="s">
        <v>140</v>
      </c>
      <c r="P81" s="207" t="s">
        <v>120</v>
      </c>
      <c r="Q81" s="167" t="s">
        <v>121</v>
      </c>
      <c r="R81" s="264">
        <v>230000000</v>
      </c>
      <c r="S81" s="166" t="s">
        <v>209</v>
      </c>
      <c r="T81" s="167"/>
      <c r="U81" s="412"/>
      <c r="V81" s="167" t="s">
        <v>123</v>
      </c>
      <c r="W81" s="167" t="s">
        <v>166</v>
      </c>
      <c r="X81" s="167">
        <v>0</v>
      </c>
      <c r="Y81" s="167">
        <v>100</v>
      </c>
      <c r="Z81" s="167">
        <v>0</v>
      </c>
      <c r="AA81" s="165"/>
      <c r="AB81" s="165" t="s">
        <v>125</v>
      </c>
      <c r="AC81" s="165"/>
      <c r="AD81" s="165"/>
      <c r="AE81" s="157">
        <v>99776400</v>
      </c>
      <c r="AF81" s="157">
        <f t="shared" ref="AF81" si="93">AE81*1.12</f>
        <v>111749568.00000001</v>
      </c>
      <c r="AG81" s="170"/>
      <c r="AH81" s="170"/>
      <c r="AI81" s="157">
        <v>104769600</v>
      </c>
      <c r="AJ81" s="157">
        <f t="shared" ref="AJ81" si="94">AI81*1.12</f>
        <v>117341952.00000001</v>
      </c>
      <c r="AK81" s="170"/>
      <c r="AL81" s="170"/>
      <c r="AM81" s="157">
        <v>110003700</v>
      </c>
      <c r="AN81" s="157">
        <f t="shared" ref="AN81" si="95">AM81*1.12</f>
        <v>123204144.00000001</v>
      </c>
      <c r="AO81" s="170"/>
      <c r="AP81" s="170"/>
      <c r="AQ81" s="170">
        <v>115500600</v>
      </c>
      <c r="AR81" s="170">
        <f t="shared" ref="AR81" si="96">AQ81*1.12</f>
        <v>129360672.00000001</v>
      </c>
      <c r="AS81" s="170"/>
      <c r="AT81" s="170"/>
      <c r="AU81" s="170">
        <v>121271250</v>
      </c>
      <c r="AV81" s="170">
        <f t="shared" ref="AV81" si="97">AU81*1.12</f>
        <v>135823800</v>
      </c>
      <c r="AW81" s="170"/>
      <c r="AX81" s="170">
        <f t="shared" si="5"/>
        <v>551321550</v>
      </c>
      <c r="AY81" s="113">
        <f t="shared" si="4"/>
        <v>617480136</v>
      </c>
      <c r="AZ81" s="165" t="s">
        <v>126</v>
      </c>
      <c r="BA81" s="165" t="s">
        <v>263</v>
      </c>
      <c r="BB81" s="165" t="s">
        <v>262</v>
      </c>
      <c r="BC81" s="165"/>
      <c r="BD81" s="171"/>
      <c r="BE81" s="171"/>
      <c r="BF81" s="171"/>
      <c r="BG81" s="171"/>
      <c r="BH81" s="171"/>
      <c r="BI81" s="171"/>
      <c r="BJ81" s="171"/>
      <c r="BK81" s="171"/>
      <c r="BL81" s="171"/>
      <c r="BM81" s="171"/>
    </row>
    <row r="82" spans="1:67" ht="12.95" customHeight="1" x14ac:dyDescent="0.25">
      <c r="A82" s="48" t="s">
        <v>191</v>
      </c>
      <c r="B82" s="48" t="s">
        <v>233</v>
      </c>
      <c r="C82" s="48"/>
      <c r="D82" s="49">
        <v>24100028</v>
      </c>
      <c r="E82" s="48" t="s">
        <v>298</v>
      </c>
      <c r="F82" s="45"/>
      <c r="G82" s="138" t="s">
        <v>265</v>
      </c>
      <c r="H82" s="138" t="s">
        <v>266</v>
      </c>
      <c r="I82" s="138" t="s">
        <v>266</v>
      </c>
      <c r="J82" s="139" t="s">
        <v>118</v>
      </c>
      <c r="K82" s="139"/>
      <c r="L82" s="139"/>
      <c r="M82" s="140">
        <v>100</v>
      </c>
      <c r="N82" s="141">
        <v>230000000</v>
      </c>
      <c r="O82" s="141" t="s">
        <v>119</v>
      </c>
      <c r="P82" s="141" t="s">
        <v>141</v>
      </c>
      <c r="Q82" s="139" t="s">
        <v>121</v>
      </c>
      <c r="R82" s="291">
        <v>230000000</v>
      </c>
      <c r="S82" s="142" t="s">
        <v>201</v>
      </c>
      <c r="T82" s="142"/>
      <c r="U82" s="139"/>
      <c r="V82" s="141" t="s">
        <v>123</v>
      </c>
      <c r="W82" s="139" t="s">
        <v>166</v>
      </c>
      <c r="X82" s="139">
        <v>0</v>
      </c>
      <c r="Y82" s="139">
        <v>100</v>
      </c>
      <c r="Z82" s="139">
        <v>0</v>
      </c>
      <c r="AA82" s="143"/>
      <c r="AB82" s="141" t="s">
        <v>125</v>
      </c>
      <c r="AC82" s="44"/>
      <c r="AD82" s="299"/>
      <c r="AE82" s="129">
        <v>440658295</v>
      </c>
      <c r="AF82" s="54">
        <v>493537290.40000004</v>
      </c>
      <c r="AG82" s="301"/>
      <c r="AH82" s="301"/>
      <c r="AI82" s="129">
        <v>440658295</v>
      </c>
      <c r="AJ82" s="56">
        <v>493537290.40000004</v>
      </c>
      <c r="AK82" s="129"/>
      <c r="AL82" s="129"/>
      <c r="AM82" s="129">
        <v>440658295</v>
      </c>
      <c r="AN82" s="56">
        <v>493537290.40000004</v>
      </c>
      <c r="AO82" s="129"/>
      <c r="AP82" s="129"/>
      <c r="AQ82" s="129">
        <v>440658295</v>
      </c>
      <c r="AR82" s="113">
        <v>493537290.40000004</v>
      </c>
      <c r="AS82" s="129"/>
      <c r="AT82" s="129"/>
      <c r="AU82" s="129">
        <v>440658295</v>
      </c>
      <c r="AV82" s="113">
        <v>493537290.40000004</v>
      </c>
      <c r="AW82" s="54"/>
      <c r="AX82" s="56">
        <v>0</v>
      </c>
      <c r="AY82" s="113">
        <f t="shared" si="4"/>
        <v>0</v>
      </c>
      <c r="AZ82" s="45" t="s">
        <v>126</v>
      </c>
      <c r="BA82" s="44" t="s">
        <v>268</v>
      </c>
      <c r="BB82" s="44" t="s">
        <v>267</v>
      </c>
      <c r="BC82" s="129"/>
      <c r="BD82" s="176"/>
      <c r="BE82" s="176"/>
      <c r="BF82" s="176"/>
      <c r="BG82" s="176"/>
      <c r="BH82" s="176"/>
      <c r="BI82" s="176"/>
      <c r="BJ82" s="176"/>
      <c r="BK82" s="176"/>
      <c r="BL82" s="75"/>
      <c r="BM82" s="75"/>
      <c r="BN82" s="148"/>
      <c r="BO82" s="149"/>
    </row>
    <row r="83" spans="1:67" s="172" customFormat="1" ht="12.95" customHeight="1" x14ac:dyDescent="0.2">
      <c r="A83" s="162" t="s">
        <v>191</v>
      </c>
      <c r="B83" s="162" t="s">
        <v>233</v>
      </c>
      <c r="C83" s="163" t="s">
        <v>562</v>
      </c>
      <c r="D83" s="162">
        <v>24100028</v>
      </c>
      <c r="E83" s="164" t="s">
        <v>503</v>
      </c>
      <c r="F83" s="162"/>
      <c r="G83" s="165" t="s">
        <v>265</v>
      </c>
      <c r="H83" s="165" t="s">
        <v>266</v>
      </c>
      <c r="I83" s="165" t="s">
        <v>266</v>
      </c>
      <c r="J83" s="165" t="s">
        <v>118</v>
      </c>
      <c r="K83" s="165"/>
      <c r="L83" s="165"/>
      <c r="M83" s="276">
        <v>100</v>
      </c>
      <c r="N83" s="167">
        <v>230000000</v>
      </c>
      <c r="O83" s="168" t="s">
        <v>119</v>
      </c>
      <c r="P83" s="207" t="s">
        <v>120</v>
      </c>
      <c r="Q83" s="167" t="s">
        <v>121</v>
      </c>
      <c r="R83" s="264">
        <v>230000000</v>
      </c>
      <c r="S83" s="166" t="s">
        <v>201</v>
      </c>
      <c r="T83" s="167"/>
      <c r="U83" s="412"/>
      <c r="V83" s="167" t="s">
        <v>123</v>
      </c>
      <c r="W83" s="167" t="s">
        <v>166</v>
      </c>
      <c r="X83" s="167">
        <v>0</v>
      </c>
      <c r="Y83" s="167">
        <v>100</v>
      </c>
      <c r="Z83" s="167">
        <v>0</v>
      </c>
      <c r="AA83" s="165"/>
      <c r="AB83" s="165" t="s">
        <v>125</v>
      </c>
      <c r="AC83" s="165"/>
      <c r="AD83" s="165"/>
      <c r="AE83" s="157">
        <v>440658295</v>
      </c>
      <c r="AF83" s="157">
        <f t="shared" ref="AF83" si="98">AE83*1.12</f>
        <v>493537290.40000004</v>
      </c>
      <c r="AG83" s="170"/>
      <c r="AH83" s="170"/>
      <c r="AI83" s="157">
        <v>462696630</v>
      </c>
      <c r="AJ83" s="157">
        <f t="shared" ref="AJ83" si="99">AI83*1.12</f>
        <v>518220225.60000002</v>
      </c>
      <c r="AK83" s="170"/>
      <c r="AL83" s="170"/>
      <c r="AM83" s="157">
        <v>485835075</v>
      </c>
      <c r="AN83" s="157">
        <f t="shared" ref="AN83" si="100">AM83*1.12</f>
        <v>544135284</v>
      </c>
      <c r="AO83" s="170"/>
      <c r="AP83" s="170"/>
      <c r="AQ83" s="170">
        <v>510117795</v>
      </c>
      <c r="AR83" s="170">
        <f t="shared" ref="AR83" si="101">AQ83*1.12</f>
        <v>571331930.4000001</v>
      </c>
      <c r="AS83" s="170"/>
      <c r="AT83" s="170"/>
      <c r="AU83" s="170">
        <v>535617060</v>
      </c>
      <c r="AV83" s="170">
        <f t="shared" ref="AV83" si="102">AU83*1.12</f>
        <v>599891107.20000005</v>
      </c>
      <c r="AW83" s="170"/>
      <c r="AX83" s="170">
        <f t="shared" si="5"/>
        <v>2434924855</v>
      </c>
      <c r="AY83" s="113">
        <f t="shared" si="4"/>
        <v>2727115837.6000004</v>
      </c>
      <c r="AZ83" s="165" t="s">
        <v>126</v>
      </c>
      <c r="BA83" s="165" t="s">
        <v>268</v>
      </c>
      <c r="BB83" s="165" t="s">
        <v>267</v>
      </c>
      <c r="BC83" s="165"/>
      <c r="BD83" s="171"/>
      <c r="BE83" s="171"/>
      <c r="BF83" s="171"/>
      <c r="BG83" s="171"/>
      <c r="BH83" s="171"/>
      <c r="BI83" s="171"/>
      <c r="BJ83" s="171"/>
      <c r="BK83" s="171"/>
      <c r="BL83" s="171"/>
      <c r="BM83" s="171"/>
    </row>
    <row r="84" spans="1:67" ht="12.95" customHeight="1" x14ac:dyDescent="0.25">
      <c r="A84" s="48" t="s">
        <v>191</v>
      </c>
      <c r="B84" s="48" t="s">
        <v>233</v>
      </c>
      <c r="C84" s="48"/>
      <c r="D84" s="49">
        <v>24100029</v>
      </c>
      <c r="E84" s="48" t="s">
        <v>295</v>
      </c>
      <c r="F84" s="45"/>
      <c r="G84" s="138" t="s">
        <v>265</v>
      </c>
      <c r="H84" s="138" t="s">
        <v>266</v>
      </c>
      <c r="I84" s="138" t="s">
        <v>266</v>
      </c>
      <c r="J84" s="139" t="s">
        <v>118</v>
      </c>
      <c r="K84" s="139"/>
      <c r="L84" s="139"/>
      <c r="M84" s="140">
        <v>100</v>
      </c>
      <c r="N84" s="141">
        <v>230000000</v>
      </c>
      <c r="O84" s="141" t="s">
        <v>119</v>
      </c>
      <c r="P84" s="141" t="s">
        <v>141</v>
      </c>
      <c r="Q84" s="139" t="s">
        <v>121</v>
      </c>
      <c r="R84" s="291">
        <v>230000000</v>
      </c>
      <c r="S84" s="142" t="s">
        <v>205</v>
      </c>
      <c r="T84" s="142"/>
      <c r="U84" s="139"/>
      <c r="V84" s="141" t="s">
        <v>123</v>
      </c>
      <c r="W84" s="139" t="s">
        <v>166</v>
      </c>
      <c r="X84" s="139">
        <v>0</v>
      </c>
      <c r="Y84" s="139">
        <v>100</v>
      </c>
      <c r="Z84" s="139">
        <v>0</v>
      </c>
      <c r="AA84" s="143"/>
      <c r="AB84" s="141" t="s">
        <v>125</v>
      </c>
      <c r="AC84" s="177"/>
      <c r="AD84" s="178"/>
      <c r="AE84" s="129">
        <v>125930475</v>
      </c>
      <c r="AF84" s="54">
        <v>141042132</v>
      </c>
      <c r="AG84" s="301"/>
      <c r="AH84" s="301"/>
      <c r="AI84" s="129">
        <v>125930475</v>
      </c>
      <c r="AJ84" s="56">
        <v>141042132</v>
      </c>
      <c r="AK84" s="129"/>
      <c r="AL84" s="129"/>
      <c r="AM84" s="129">
        <v>125930475</v>
      </c>
      <c r="AN84" s="56">
        <v>141042132</v>
      </c>
      <c r="AO84" s="129"/>
      <c r="AP84" s="129"/>
      <c r="AQ84" s="129">
        <v>125930475</v>
      </c>
      <c r="AR84" s="113">
        <v>141042132</v>
      </c>
      <c r="AS84" s="129"/>
      <c r="AT84" s="129"/>
      <c r="AU84" s="129">
        <v>125930475</v>
      </c>
      <c r="AV84" s="113">
        <v>141042132</v>
      </c>
      <c r="AW84" s="54"/>
      <c r="AX84" s="56">
        <v>0</v>
      </c>
      <c r="AY84" s="113">
        <f t="shared" si="4"/>
        <v>0</v>
      </c>
      <c r="AZ84" s="45" t="s">
        <v>126</v>
      </c>
      <c r="BA84" s="44" t="s">
        <v>271</v>
      </c>
      <c r="BB84" s="44" t="s">
        <v>270</v>
      </c>
      <c r="BC84" s="129"/>
      <c r="BD84" s="176"/>
      <c r="BE84" s="176"/>
      <c r="BF84" s="176"/>
      <c r="BG84" s="176"/>
      <c r="BH84" s="176"/>
      <c r="BI84" s="176"/>
      <c r="BJ84" s="176"/>
      <c r="BK84" s="176"/>
      <c r="BL84" s="75"/>
      <c r="BM84" s="75"/>
      <c r="BN84" s="148"/>
      <c r="BO84" s="149"/>
    </row>
    <row r="85" spans="1:67" s="172" customFormat="1" ht="12.95" customHeight="1" x14ac:dyDescent="0.2">
      <c r="A85" s="162" t="s">
        <v>191</v>
      </c>
      <c r="B85" s="162" t="s">
        <v>233</v>
      </c>
      <c r="C85" s="163" t="s">
        <v>562</v>
      </c>
      <c r="D85" s="162">
        <v>24100029</v>
      </c>
      <c r="E85" s="164" t="s">
        <v>504</v>
      </c>
      <c r="F85" s="162"/>
      <c r="G85" s="165" t="s">
        <v>265</v>
      </c>
      <c r="H85" s="165" t="s">
        <v>266</v>
      </c>
      <c r="I85" s="165" t="s">
        <v>266</v>
      </c>
      <c r="J85" s="165" t="s">
        <v>118</v>
      </c>
      <c r="K85" s="165"/>
      <c r="L85" s="165"/>
      <c r="M85" s="276">
        <v>100</v>
      </c>
      <c r="N85" s="167">
        <v>230000000</v>
      </c>
      <c r="O85" s="168" t="s">
        <v>119</v>
      </c>
      <c r="P85" s="207" t="s">
        <v>120</v>
      </c>
      <c r="Q85" s="167" t="s">
        <v>121</v>
      </c>
      <c r="R85" s="264">
        <v>230000000</v>
      </c>
      <c r="S85" s="166" t="s">
        <v>205</v>
      </c>
      <c r="T85" s="167"/>
      <c r="U85" s="412"/>
      <c r="V85" s="167" t="s">
        <v>123</v>
      </c>
      <c r="W85" s="167" t="s">
        <v>166</v>
      </c>
      <c r="X85" s="167">
        <v>0</v>
      </c>
      <c r="Y85" s="167">
        <v>100</v>
      </c>
      <c r="Z85" s="167">
        <v>0</v>
      </c>
      <c r="AA85" s="165"/>
      <c r="AB85" s="165" t="s">
        <v>125</v>
      </c>
      <c r="AC85" s="165"/>
      <c r="AD85" s="165"/>
      <c r="AE85" s="157">
        <v>125930475</v>
      </c>
      <c r="AF85" s="157">
        <f t="shared" ref="AF85" si="103">AE85*1.12</f>
        <v>141042132</v>
      </c>
      <c r="AG85" s="170"/>
      <c r="AH85" s="170"/>
      <c r="AI85" s="157">
        <v>132230010</v>
      </c>
      <c r="AJ85" s="157">
        <f t="shared" ref="AJ85" si="104">AI85*1.12</f>
        <v>148097611.20000002</v>
      </c>
      <c r="AK85" s="170"/>
      <c r="AL85" s="170"/>
      <c r="AM85" s="157">
        <v>138842715</v>
      </c>
      <c r="AN85" s="157">
        <f t="shared" ref="AN85" si="105">AM85*1.12</f>
        <v>155503840.80000001</v>
      </c>
      <c r="AO85" s="170"/>
      <c r="AP85" s="170"/>
      <c r="AQ85" s="170">
        <v>145780635</v>
      </c>
      <c r="AR85" s="170">
        <f t="shared" ref="AR85" si="106">AQ85*1.12</f>
        <v>163274311.20000002</v>
      </c>
      <c r="AS85" s="170"/>
      <c r="AT85" s="170"/>
      <c r="AU85" s="170">
        <v>153067860</v>
      </c>
      <c r="AV85" s="170">
        <f t="shared" ref="AV85" si="107">AU85*1.12</f>
        <v>171436003.20000002</v>
      </c>
      <c r="AW85" s="170"/>
      <c r="AX85" s="170">
        <f t="shared" si="5"/>
        <v>695851695</v>
      </c>
      <c r="AY85" s="113">
        <f t="shared" si="4"/>
        <v>779353898.4000001</v>
      </c>
      <c r="AZ85" s="165" t="s">
        <v>126</v>
      </c>
      <c r="BA85" s="165" t="s">
        <v>271</v>
      </c>
      <c r="BB85" s="165" t="s">
        <v>270</v>
      </c>
      <c r="BC85" s="165"/>
      <c r="BD85" s="171"/>
      <c r="BE85" s="171"/>
      <c r="BF85" s="171"/>
      <c r="BG85" s="171"/>
      <c r="BH85" s="171"/>
      <c r="BI85" s="171"/>
      <c r="BJ85" s="171"/>
      <c r="BK85" s="171"/>
      <c r="BL85" s="171"/>
      <c r="BM85" s="171"/>
    </row>
    <row r="86" spans="1:67" ht="12.95" customHeight="1" x14ac:dyDescent="0.25">
      <c r="A86" s="48" t="s">
        <v>191</v>
      </c>
      <c r="B86" s="48" t="s">
        <v>233</v>
      </c>
      <c r="C86" s="48"/>
      <c r="D86" s="49">
        <v>24100030</v>
      </c>
      <c r="E86" s="48" t="s">
        <v>290</v>
      </c>
      <c r="F86" s="45"/>
      <c r="G86" s="138" t="s">
        <v>265</v>
      </c>
      <c r="H86" s="138" t="s">
        <v>266</v>
      </c>
      <c r="I86" s="138" t="s">
        <v>266</v>
      </c>
      <c r="J86" s="139" t="s">
        <v>118</v>
      </c>
      <c r="K86" s="139"/>
      <c r="L86" s="139"/>
      <c r="M86" s="140">
        <v>100</v>
      </c>
      <c r="N86" s="141">
        <v>230000000</v>
      </c>
      <c r="O86" s="141" t="s">
        <v>119</v>
      </c>
      <c r="P86" s="141" t="s">
        <v>141</v>
      </c>
      <c r="Q86" s="139" t="s">
        <v>121</v>
      </c>
      <c r="R86" s="291">
        <v>230000000</v>
      </c>
      <c r="S86" s="142" t="s">
        <v>209</v>
      </c>
      <c r="T86" s="142"/>
      <c r="U86" s="139"/>
      <c r="V86" s="141" t="s">
        <v>123</v>
      </c>
      <c r="W86" s="139" t="s">
        <v>166</v>
      </c>
      <c r="X86" s="139">
        <v>0</v>
      </c>
      <c r="Y86" s="139">
        <v>100</v>
      </c>
      <c r="Z86" s="139">
        <v>0</v>
      </c>
      <c r="AA86" s="143"/>
      <c r="AB86" s="141" t="s">
        <v>125</v>
      </c>
      <c r="AC86" s="177"/>
      <c r="AD86" s="178"/>
      <c r="AE86" s="129">
        <v>83953650</v>
      </c>
      <c r="AF86" s="54">
        <v>94028088.000000015</v>
      </c>
      <c r="AG86" s="301"/>
      <c r="AH86" s="301"/>
      <c r="AI86" s="129">
        <v>83953650</v>
      </c>
      <c r="AJ86" s="56">
        <v>94028088.000000015</v>
      </c>
      <c r="AK86" s="129"/>
      <c r="AL86" s="129"/>
      <c r="AM86" s="129">
        <v>83953650</v>
      </c>
      <c r="AN86" s="56">
        <v>94028088.000000015</v>
      </c>
      <c r="AO86" s="129"/>
      <c r="AP86" s="129"/>
      <c r="AQ86" s="129">
        <v>83953650</v>
      </c>
      <c r="AR86" s="113">
        <v>94028088.000000015</v>
      </c>
      <c r="AS86" s="129"/>
      <c r="AT86" s="129"/>
      <c r="AU86" s="129">
        <v>83953650</v>
      </c>
      <c r="AV86" s="113">
        <v>94028088.000000015</v>
      </c>
      <c r="AW86" s="54"/>
      <c r="AX86" s="56">
        <v>0</v>
      </c>
      <c r="AY86" s="113">
        <f t="shared" si="4"/>
        <v>0</v>
      </c>
      <c r="AZ86" s="45" t="s">
        <v>126</v>
      </c>
      <c r="BA86" s="44" t="s">
        <v>274</v>
      </c>
      <c r="BB86" s="44" t="s">
        <v>273</v>
      </c>
      <c r="BC86" s="129"/>
      <c r="BD86" s="176"/>
      <c r="BE86" s="176"/>
      <c r="BF86" s="176"/>
      <c r="BG86" s="176"/>
      <c r="BH86" s="176"/>
      <c r="BI86" s="176"/>
      <c r="BJ86" s="176"/>
      <c r="BK86" s="176"/>
      <c r="BL86" s="75"/>
      <c r="BM86" s="75"/>
      <c r="BN86" s="148"/>
      <c r="BO86" s="149"/>
    </row>
    <row r="87" spans="1:67" s="172" customFormat="1" ht="12.95" customHeight="1" x14ac:dyDescent="0.2">
      <c r="A87" s="162" t="s">
        <v>191</v>
      </c>
      <c r="B87" s="162" t="s">
        <v>233</v>
      </c>
      <c r="C87" s="163" t="s">
        <v>562</v>
      </c>
      <c r="D87" s="162">
        <v>24100030</v>
      </c>
      <c r="E87" s="164" t="s">
        <v>505</v>
      </c>
      <c r="F87" s="162"/>
      <c r="G87" s="165" t="s">
        <v>265</v>
      </c>
      <c r="H87" s="165" t="s">
        <v>266</v>
      </c>
      <c r="I87" s="165" t="s">
        <v>266</v>
      </c>
      <c r="J87" s="165" t="s">
        <v>118</v>
      </c>
      <c r="K87" s="165"/>
      <c r="L87" s="165"/>
      <c r="M87" s="276">
        <v>100</v>
      </c>
      <c r="N87" s="167">
        <v>230000000</v>
      </c>
      <c r="O87" s="168" t="s">
        <v>119</v>
      </c>
      <c r="P87" s="207" t="s">
        <v>120</v>
      </c>
      <c r="Q87" s="167" t="s">
        <v>121</v>
      </c>
      <c r="R87" s="264">
        <v>230000000</v>
      </c>
      <c r="S87" s="166" t="s">
        <v>209</v>
      </c>
      <c r="T87" s="167"/>
      <c r="U87" s="412"/>
      <c r="V87" s="167" t="s">
        <v>123</v>
      </c>
      <c r="W87" s="167" t="s">
        <v>166</v>
      </c>
      <c r="X87" s="167">
        <v>0</v>
      </c>
      <c r="Y87" s="167">
        <v>100</v>
      </c>
      <c r="Z87" s="167">
        <v>0</v>
      </c>
      <c r="AA87" s="165"/>
      <c r="AB87" s="165" t="s">
        <v>125</v>
      </c>
      <c r="AC87" s="165"/>
      <c r="AD87" s="165"/>
      <c r="AE87" s="157">
        <v>83953650</v>
      </c>
      <c r="AF87" s="157">
        <f t="shared" ref="AF87" si="108">AE87*1.12</f>
        <v>94028088.000000015</v>
      </c>
      <c r="AG87" s="170"/>
      <c r="AH87" s="170"/>
      <c r="AI87" s="157">
        <v>88153340</v>
      </c>
      <c r="AJ87" s="157">
        <f t="shared" ref="AJ87" si="109">AI87*1.12</f>
        <v>98731740.800000012</v>
      </c>
      <c r="AK87" s="170"/>
      <c r="AL87" s="170"/>
      <c r="AM87" s="157">
        <v>92561810</v>
      </c>
      <c r="AN87" s="157">
        <f t="shared" ref="AN87" si="110">AM87*1.12</f>
        <v>103669227.2</v>
      </c>
      <c r="AO87" s="170"/>
      <c r="AP87" s="170"/>
      <c r="AQ87" s="170">
        <v>97187090</v>
      </c>
      <c r="AR87" s="170">
        <f t="shared" ref="AR87" si="111">AQ87*1.12</f>
        <v>108849540.80000001</v>
      </c>
      <c r="AS87" s="170"/>
      <c r="AT87" s="170"/>
      <c r="AU87" s="170">
        <v>102045240</v>
      </c>
      <c r="AV87" s="170">
        <f t="shared" ref="AV87" si="112">AU87*1.12</f>
        <v>114290668.80000001</v>
      </c>
      <c r="AW87" s="170"/>
      <c r="AX87" s="170">
        <f t="shared" si="5"/>
        <v>463901130</v>
      </c>
      <c r="AY87" s="113">
        <f t="shared" si="4"/>
        <v>519569265.60000002</v>
      </c>
      <c r="AZ87" s="165" t="s">
        <v>126</v>
      </c>
      <c r="BA87" s="165" t="s">
        <v>274</v>
      </c>
      <c r="BB87" s="165" t="s">
        <v>273</v>
      </c>
      <c r="BC87" s="165"/>
      <c r="BD87" s="171"/>
      <c r="BE87" s="171"/>
      <c r="BF87" s="171"/>
      <c r="BG87" s="171"/>
      <c r="BH87" s="171"/>
      <c r="BI87" s="171"/>
      <c r="BJ87" s="171"/>
      <c r="BK87" s="171"/>
      <c r="BL87" s="171"/>
      <c r="BM87" s="171"/>
    </row>
    <row r="88" spans="1:67" ht="12.95" customHeight="1" x14ac:dyDescent="0.25">
      <c r="A88" s="48" t="s">
        <v>191</v>
      </c>
      <c r="B88" s="48" t="s">
        <v>233</v>
      </c>
      <c r="C88" s="48"/>
      <c r="D88" s="49">
        <v>24100031</v>
      </c>
      <c r="E88" s="48" t="s">
        <v>380</v>
      </c>
      <c r="F88" s="45"/>
      <c r="G88" s="138" t="s">
        <v>276</v>
      </c>
      <c r="H88" s="138" t="s">
        <v>277</v>
      </c>
      <c r="I88" s="138" t="s">
        <v>278</v>
      </c>
      <c r="J88" s="139" t="s">
        <v>118</v>
      </c>
      <c r="K88" s="139"/>
      <c r="L88" s="139"/>
      <c r="M88" s="140">
        <v>100</v>
      </c>
      <c r="N88" s="141">
        <v>230000000</v>
      </c>
      <c r="O88" s="141" t="s">
        <v>119</v>
      </c>
      <c r="P88" s="141" t="s">
        <v>141</v>
      </c>
      <c r="Q88" s="139" t="s">
        <v>121</v>
      </c>
      <c r="R88" s="291">
        <v>230000000</v>
      </c>
      <c r="S88" s="142" t="s">
        <v>197</v>
      </c>
      <c r="T88" s="142"/>
      <c r="U88" s="139"/>
      <c r="V88" s="141" t="s">
        <v>123</v>
      </c>
      <c r="W88" s="139" t="s">
        <v>166</v>
      </c>
      <c r="X88" s="139">
        <v>0</v>
      </c>
      <c r="Y88" s="139">
        <v>100</v>
      </c>
      <c r="Z88" s="139">
        <v>0</v>
      </c>
      <c r="AA88" s="143"/>
      <c r="AB88" s="141" t="s">
        <v>125</v>
      </c>
      <c r="AC88" s="160"/>
      <c r="AD88" s="160"/>
      <c r="AE88" s="54">
        <v>89037300</v>
      </c>
      <c r="AF88" s="54">
        <v>99721776.000000015</v>
      </c>
      <c r="AG88" s="54"/>
      <c r="AH88" s="54"/>
      <c r="AI88" s="54">
        <v>89037300</v>
      </c>
      <c r="AJ88" s="56">
        <v>99721776.000000015</v>
      </c>
      <c r="AK88" s="54"/>
      <c r="AL88" s="54"/>
      <c r="AM88" s="54">
        <v>89037300</v>
      </c>
      <c r="AN88" s="56">
        <v>99721776.000000015</v>
      </c>
      <c r="AO88" s="54"/>
      <c r="AP88" s="54"/>
      <c r="AQ88" s="54">
        <v>89037300</v>
      </c>
      <c r="AR88" s="113">
        <v>99721776.000000015</v>
      </c>
      <c r="AS88" s="54"/>
      <c r="AT88" s="54"/>
      <c r="AU88" s="54">
        <v>89037300</v>
      </c>
      <c r="AV88" s="113">
        <v>99721776.000000015</v>
      </c>
      <c r="AW88" s="54"/>
      <c r="AX88" s="56">
        <v>0</v>
      </c>
      <c r="AY88" s="113">
        <f t="shared" si="4"/>
        <v>0</v>
      </c>
      <c r="AZ88" s="45" t="s">
        <v>126</v>
      </c>
      <c r="BA88" s="145" t="s">
        <v>280</v>
      </c>
      <c r="BB88" s="145" t="s">
        <v>279</v>
      </c>
      <c r="BC88" s="145"/>
      <c r="BD88" s="78"/>
      <c r="BE88" s="75"/>
      <c r="BF88" s="75"/>
      <c r="BG88" s="147"/>
      <c r="BH88" s="147"/>
      <c r="BI88" s="147"/>
      <c r="BJ88" s="147"/>
      <c r="BK88" s="147"/>
      <c r="BL88" s="75"/>
      <c r="BM88" s="75"/>
      <c r="BN88" s="148"/>
      <c r="BO88" s="149"/>
    </row>
    <row r="89" spans="1:67" s="172" customFormat="1" ht="12.95" customHeight="1" x14ac:dyDescent="0.2">
      <c r="A89" s="162" t="s">
        <v>191</v>
      </c>
      <c r="B89" s="162" t="s">
        <v>233</v>
      </c>
      <c r="C89" s="163"/>
      <c r="D89" s="162">
        <v>24100031</v>
      </c>
      <c r="E89" s="164" t="s">
        <v>506</v>
      </c>
      <c r="F89" s="162"/>
      <c r="G89" s="165" t="s">
        <v>276</v>
      </c>
      <c r="H89" s="165" t="s">
        <v>277</v>
      </c>
      <c r="I89" s="165" t="s">
        <v>278</v>
      </c>
      <c r="J89" s="165" t="s">
        <v>118</v>
      </c>
      <c r="K89" s="165"/>
      <c r="L89" s="165"/>
      <c r="M89" s="276">
        <v>100</v>
      </c>
      <c r="N89" s="167">
        <v>230000000</v>
      </c>
      <c r="O89" s="168" t="s">
        <v>119</v>
      </c>
      <c r="P89" s="207" t="s">
        <v>120</v>
      </c>
      <c r="Q89" s="167" t="s">
        <v>121</v>
      </c>
      <c r="R89" s="264">
        <v>230000000</v>
      </c>
      <c r="S89" s="166" t="s">
        <v>197</v>
      </c>
      <c r="T89" s="167"/>
      <c r="U89" s="412"/>
      <c r="V89" s="167" t="s">
        <v>123</v>
      </c>
      <c r="W89" s="167" t="s">
        <v>166</v>
      </c>
      <c r="X89" s="167">
        <v>0</v>
      </c>
      <c r="Y89" s="167">
        <v>100</v>
      </c>
      <c r="Z89" s="167">
        <v>0</v>
      </c>
      <c r="AA89" s="165"/>
      <c r="AB89" s="165" t="s">
        <v>125</v>
      </c>
      <c r="AC89" s="165"/>
      <c r="AD89" s="165"/>
      <c r="AE89" s="157">
        <v>89037300</v>
      </c>
      <c r="AF89" s="157">
        <f t="shared" ref="AF89" si="113">AE89*1.12</f>
        <v>99721776.000000015</v>
      </c>
      <c r="AG89" s="170"/>
      <c r="AH89" s="170"/>
      <c r="AI89" s="157">
        <v>89037300</v>
      </c>
      <c r="AJ89" s="157">
        <f t="shared" ref="AJ89" si="114">AI89*1.12</f>
        <v>99721776.000000015</v>
      </c>
      <c r="AK89" s="170"/>
      <c r="AL89" s="170"/>
      <c r="AM89" s="157">
        <v>89037300</v>
      </c>
      <c r="AN89" s="157">
        <f t="shared" ref="AN89" si="115">AM89*1.12</f>
        <v>99721776.000000015</v>
      </c>
      <c r="AO89" s="170"/>
      <c r="AP89" s="170"/>
      <c r="AQ89" s="157">
        <v>89037300</v>
      </c>
      <c r="AR89" s="170">
        <f t="shared" ref="AR89" si="116">AQ89*1.12</f>
        <v>99721776.000000015</v>
      </c>
      <c r="AS89" s="170"/>
      <c r="AT89" s="170"/>
      <c r="AU89" s="157">
        <v>89037300</v>
      </c>
      <c r="AV89" s="170">
        <f t="shared" ref="AV89" si="117">AU89*1.12</f>
        <v>99721776.000000015</v>
      </c>
      <c r="AW89" s="170"/>
      <c r="AX89" s="170">
        <f t="shared" si="5"/>
        <v>445186500</v>
      </c>
      <c r="AY89" s="113">
        <f t="shared" si="4"/>
        <v>498608880.00000006</v>
      </c>
      <c r="AZ89" s="165" t="s">
        <v>126</v>
      </c>
      <c r="BA89" s="165" t="s">
        <v>507</v>
      </c>
      <c r="BB89" s="165" t="s">
        <v>508</v>
      </c>
      <c r="BC89" s="165"/>
      <c r="BD89" s="171"/>
      <c r="BE89" s="171"/>
      <c r="BF89" s="171"/>
      <c r="BG89" s="171"/>
      <c r="BH89" s="171"/>
      <c r="BI89" s="171"/>
      <c r="BJ89" s="171"/>
      <c r="BK89" s="171"/>
      <c r="BL89" s="171"/>
      <c r="BM89" s="171"/>
    </row>
    <row r="90" spans="1:67" ht="12.95" customHeight="1" x14ac:dyDescent="0.25">
      <c r="A90" s="48" t="s">
        <v>191</v>
      </c>
      <c r="B90" s="48" t="s">
        <v>233</v>
      </c>
      <c r="C90" s="48"/>
      <c r="D90" s="49">
        <v>24100032</v>
      </c>
      <c r="E90" s="48" t="s">
        <v>376</v>
      </c>
      <c r="F90" s="45"/>
      <c r="G90" s="138" t="s">
        <v>276</v>
      </c>
      <c r="H90" s="138" t="s">
        <v>277</v>
      </c>
      <c r="I90" s="138" t="s">
        <v>278</v>
      </c>
      <c r="J90" s="139" t="s">
        <v>118</v>
      </c>
      <c r="K90" s="139"/>
      <c r="L90" s="139"/>
      <c r="M90" s="140">
        <v>100</v>
      </c>
      <c r="N90" s="141">
        <v>230000000</v>
      </c>
      <c r="O90" s="141" t="s">
        <v>119</v>
      </c>
      <c r="P90" s="141" t="s">
        <v>141</v>
      </c>
      <c r="Q90" s="139" t="s">
        <v>121</v>
      </c>
      <c r="R90" s="291">
        <v>230000000</v>
      </c>
      <c r="S90" s="142" t="s">
        <v>201</v>
      </c>
      <c r="T90" s="142"/>
      <c r="U90" s="139"/>
      <c r="V90" s="141" t="s">
        <v>123</v>
      </c>
      <c r="W90" s="139" t="s">
        <v>166</v>
      </c>
      <c r="X90" s="139">
        <v>0</v>
      </c>
      <c r="Y90" s="139">
        <v>100</v>
      </c>
      <c r="Z90" s="139">
        <v>0</v>
      </c>
      <c r="AA90" s="143"/>
      <c r="AB90" s="141" t="s">
        <v>125</v>
      </c>
      <c r="AC90" s="44"/>
      <c r="AD90" s="299"/>
      <c r="AE90" s="129">
        <v>88563600</v>
      </c>
      <c r="AF90" s="54">
        <v>99191232.000000015</v>
      </c>
      <c r="AG90" s="301"/>
      <c r="AH90" s="301"/>
      <c r="AI90" s="129">
        <v>88563600</v>
      </c>
      <c r="AJ90" s="56">
        <v>99191232.000000015</v>
      </c>
      <c r="AK90" s="129"/>
      <c r="AL90" s="129"/>
      <c r="AM90" s="129">
        <v>88563600</v>
      </c>
      <c r="AN90" s="56">
        <v>99191232.000000015</v>
      </c>
      <c r="AO90" s="129"/>
      <c r="AP90" s="129"/>
      <c r="AQ90" s="129">
        <v>88563600</v>
      </c>
      <c r="AR90" s="113">
        <v>99191232.000000015</v>
      </c>
      <c r="AS90" s="129"/>
      <c r="AT90" s="129"/>
      <c r="AU90" s="129">
        <v>88563600</v>
      </c>
      <c r="AV90" s="113">
        <v>99191232.000000015</v>
      </c>
      <c r="AW90" s="54"/>
      <c r="AX90" s="56">
        <v>0</v>
      </c>
      <c r="AY90" s="113">
        <f t="shared" si="4"/>
        <v>0</v>
      </c>
      <c r="AZ90" s="45" t="s">
        <v>126</v>
      </c>
      <c r="BA90" s="44" t="s">
        <v>283</v>
      </c>
      <c r="BB90" s="44" t="s">
        <v>282</v>
      </c>
      <c r="BC90" s="129"/>
      <c r="BD90" s="176"/>
      <c r="BE90" s="176"/>
      <c r="BF90" s="176"/>
      <c r="BG90" s="176"/>
      <c r="BH90" s="176"/>
      <c r="BI90" s="176"/>
      <c r="BJ90" s="176"/>
      <c r="BK90" s="176"/>
      <c r="BL90" s="75"/>
      <c r="BM90" s="75"/>
      <c r="BN90" s="148"/>
      <c r="BO90" s="149"/>
    </row>
    <row r="91" spans="1:67" s="172" customFormat="1" ht="12.95" customHeight="1" x14ac:dyDescent="0.2">
      <c r="A91" s="162" t="s">
        <v>191</v>
      </c>
      <c r="B91" s="162" t="s">
        <v>233</v>
      </c>
      <c r="C91" s="163"/>
      <c r="D91" s="162">
        <v>24100032</v>
      </c>
      <c r="E91" s="164" t="s">
        <v>509</v>
      </c>
      <c r="F91" s="162"/>
      <c r="G91" s="165" t="s">
        <v>276</v>
      </c>
      <c r="H91" s="165" t="s">
        <v>277</v>
      </c>
      <c r="I91" s="165" t="s">
        <v>278</v>
      </c>
      <c r="J91" s="165" t="s">
        <v>118</v>
      </c>
      <c r="K91" s="165"/>
      <c r="L91" s="165"/>
      <c r="M91" s="276">
        <v>100</v>
      </c>
      <c r="N91" s="167">
        <v>230000000</v>
      </c>
      <c r="O91" s="168" t="s">
        <v>119</v>
      </c>
      <c r="P91" s="207" t="s">
        <v>120</v>
      </c>
      <c r="Q91" s="167" t="s">
        <v>121</v>
      </c>
      <c r="R91" s="264">
        <v>230000000</v>
      </c>
      <c r="S91" s="166" t="s">
        <v>201</v>
      </c>
      <c r="T91" s="167"/>
      <c r="U91" s="412"/>
      <c r="V91" s="167" t="s">
        <v>123</v>
      </c>
      <c r="W91" s="167" t="s">
        <v>166</v>
      </c>
      <c r="X91" s="167">
        <v>0</v>
      </c>
      <c r="Y91" s="167">
        <v>100</v>
      </c>
      <c r="Z91" s="167">
        <v>0</v>
      </c>
      <c r="AA91" s="165"/>
      <c r="AB91" s="165" t="s">
        <v>125</v>
      </c>
      <c r="AC91" s="165"/>
      <c r="AD91" s="165"/>
      <c r="AE91" s="157">
        <v>88563600</v>
      </c>
      <c r="AF91" s="157">
        <f t="shared" ref="AF91" si="118">AE91*1.12</f>
        <v>99191232.000000015</v>
      </c>
      <c r="AG91" s="170"/>
      <c r="AH91" s="170"/>
      <c r="AI91" s="157">
        <v>88563600</v>
      </c>
      <c r="AJ91" s="157">
        <f t="shared" ref="AJ91" si="119">AI91*1.12</f>
        <v>99191232.000000015</v>
      </c>
      <c r="AK91" s="170"/>
      <c r="AL91" s="170"/>
      <c r="AM91" s="157">
        <v>88563600</v>
      </c>
      <c r="AN91" s="157">
        <f t="shared" ref="AN91" si="120">AM91*1.12</f>
        <v>99191232.000000015</v>
      </c>
      <c r="AO91" s="170"/>
      <c r="AP91" s="170"/>
      <c r="AQ91" s="157">
        <v>88563600</v>
      </c>
      <c r="AR91" s="170">
        <f t="shared" ref="AR91" si="121">AQ91*1.12</f>
        <v>99191232.000000015</v>
      </c>
      <c r="AS91" s="170"/>
      <c r="AT91" s="170"/>
      <c r="AU91" s="157">
        <v>88563600</v>
      </c>
      <c r="AV91" s="170">
        <f t="shared" ref="AV91" si="122">AU91*1.12</f>
        <v>99191232.000000015</v>
      </c>
      <c r="AW91" s="170"/>
      <c r="AX91" s="170">
        <f t="shared" si="5"/>
        <v>442818000</v>
      </c>
      <c r="AY91" s="113">
        <f t="shared" si="4"/>
        <v>495956160.00000006</v>
      </c>
      <c r="AZ91" s="165" t="s">
        <v>126</v>
      </c>
      <c r="BA91" s="165" t="s">
        <v>510</v>
      </c>
      <c r="BB91" s="165" t="s">
        <v>511</v>
      </c>
      <c r="BC91" s="165"/>
      <c r="BD91" s="171"/>
      <c r="BE91" s="171"/>
      <c r="BF91" s="171"/>
      <c r="BG91" s="171"/>
      <c r="BH91" s="171"/>
      <c r="BI91" s="171"/>
      <c r="BJ91" s="171"/>
      <c r="BK91" s="171"/>
      <c r="BL91" s="171"/>
      <c r="BM91" s="171"/>
    </row>
    <row r="92" spans="1:67" ht="12.95" customHeight="1" x14ac:dyDescent="0.25">
      <c r="A92" s="48" t="s">
        <v>191</v>
      </c>
      <c r="B92" s="48" t="s">
        <v>233</v>
      </c>
      <c r="C92" s="48"/>
      <c r="D92" s="49">
        <v>24100033</v>
      </c>
      <c r="E92" s="48" t="s">
        <v>373</v>
      </c>
      <c r="F92" s="45"/>
      <c r="G92" s="138" t="s">
        <v>276</v>
      </c>
      <c r="H92" s="138" t="s">
        <v>277</v>
      </c>
      <c r="I92" s="138" t="s">
        <v>278</v>
      </c>
      <c r="J92" s="139" t="s">
        <v>118</v>
      </c>
      <c r="K92" s="139"/>
      <c r="L92" s="139"/>
      <c r="M92" s="140">
        <v>100</v>
      </c>
      <c r="N92" s="141">
        <v>230000000</v>
      </c>
      <c r="O92" s="141" t="s">
        <v>119</v>
      </c>
      <c r="P92" s="141" t="s">
        <v>141</v>
      </c>
      <c r="Q92" s="139" t="s">
        <v>121</v>
      </c>
      <c r="R92" s="291">
        <v>230000000</v>
      </c>
      <c r="S92" s="142" t="s">
        <v>205</v>
      </c>
      <c r="T92" s="142"/>
      <c r="U92" s="139"/>
      <c r="V92" s="141" t="s">
        <v>123</v>
      </c>
      <c r="W92" s="139" t="s">
        <v>166</v>
      </c>
      <c r="X92" s="139">
        <v>0</v>
      </c>
      <c r="Y92" s="139">
        <v>100</v>
      </c>
      <c r="Z92" s="139">
        <v>0</v>
      </c>
      <c r="AA92" s="143"/>
      <c r="AB92" s="141" t="s">
        <v>125</v>
      </c>
      <c r="AC92" s="177"/>
      <c r="AD92" s="178"/>
      <c r="AE92" s="129">
        <v>53231600</v>
      </c>
      <c r="AF92" s="54">
        <v>59619392.000000007</v>
      </c>
      <c r="AG92" s="301"/>
      <c r="AH92" s="301"/>
      <c r="AI92" s="129">
        <v>53231600</v>
      </c>
      <c r="AJ92" s="56">
        <v>59619392.000000007</v>
      </c>
      <c r="AK92" s="129"/>
      <c r="AL92" s="129"/>
      <c r="AM92" s="129">
        <v>53231600</v>
      </c>
      <c r="AN92" s="56">
        <v>59619392.000000007</v>
      </c>
      <c r="AO92" s="129"/>
      <c r="AP92" s="129"/>
      <c r="AQ92" s="129">
        <v>53231600</v>
      </c>
      <c r="AR92" s="113">
        <v>59619392.000000007</v>
      </c>
      <c r="AS92" s="129"/>
      <c r="AT92" s="129"/>
      <c r="AU92" s="129">
        <v>53231600</v>
      </c>
      <c r="AV92" s="113">
        <v>59619392.000000007</v>
      </c>
      <c r="AW92" s="54"/>
      <c r="AX92" s="56">
        <v>0</v>
      </c>
      <c r="AY92" s="113">
        <f t="shared" si="4"/>
        <v>0</v>
      </c>
      <c r="AZ92" s="45" t="s">
        <v>126</v>
      </c>
      <c r="BA92" s="44" t="s">
        <v>286</v>
      </c>
      <c r="BB92" s="44" t="s">
        <v>285</v>
      </c>
      <c r="BC92" s="129"/>
      <c r="BD92" s="176"/>
      <c r="BE92" s="176"/>
      <c r="BF92" s="176"/>
      <c r="BG92" s="176"/>
      <c r="BH92" s="176"/>
      <c r="BI92" s="176"/>
      <c r="BJ92" s="176"/>
      <c r="BK92" s="176"/>
      <c r="BL92" s="75"/>
      <c r="BM92" s="75"/>
      <c r="BN92" s="148"/>
      <c r="BO92" s="149"/>
    </row>
    <row r="93" spans="1:67" s="172" customFormat="1" ht="12.95" customHeight="1" x14ac:dyDescent="0.2">
      <c r="A93" s="162" t="s">
        <v>191</v>
      </c>
      <c r="B93" s="162" t="s">
        <v>233</v>
      </c>
      <c r="C93" s="163"/>
      <c r="D93" s="162">
        <v>24100033</v>
      </c>
      <c r="E93" s="164" t="s">
        <v>512</v>
      </c>
      <c r="F93" s="162"/>
      <c r="G93" s="165" t="s">
        <v>276</v>
      </c>
      <c r="H93" s="165" t="s">
        <v>277</v>
      </c>
      <c r="I93" s="165" t="s">
        <v>278</v>
      </c>
      <c r="J93" s="165" t="s">
        <v>118</v>
      </c>
      <c r="K93" s="165"/>
      <c r="L93" s="165"/>
      <c r="M93" s="276">
        <v>100</v>
      </c>
      <c r="N93" s="167">
        <v>230000000</v>
      </c>
      <c r="O93" s="168" t="s">
        <v>119</v>
      </c>
      <c r="P93" s="207" t="s">
        <v>120</v>
      </c>
      <c r="Q93" s="167" t="s">
        <v>121</v>
      </c>
      <c r="R93" s="264">
        <v>230000000</v>
      </c>
      <c r="S93" s="166" t="s">
        <v>205</v>
      </c>
      <c r="T93" s="167"/>
      <c r="U93" s="412"/>
      <c r="V93" s="167" t="s">
        <v>123</v>
      </c>
      <c r="W93" s="167" t="s">
        <v>166</v>
      </c>
      <c r="X93" s="167">
        <v>0</v>
      </c>
      <c r="Y93" s="167">
        <v>100</v>
      </c>
      <c r="Z93" s="167">
        <v>0</v>
      </c>
      <c r="AA93" s="165"/>
      <c r="AB93" s="165" t="s">
        <v>125</v>
      </c>
      <c r="AC93" s="165"/>
      <c r="AD93" s="165"/>
      <c r="AE93" s="157">
        <v>53231600</v>
      </c>
      <c r="AF93" s="157">
        <f t="shared" ref="AF93" si="123">AE93*1.12</f>
        <v>59619392.000000007</v>
      </c>
      <c r="AG93" s="170"/>
      <c r="AH93" s="170"/>
      <c r="AI93" s="157">
        <v>53231600</v>
      </c>
      <c r="AJ93" s="157">
        <f t="shared" ref="AJ93" si="124">AI93*1.12</f>
        <v>59619392.000000007</v>
      </c>
      <c r="AK93" s="170"/>
      <c r="AL93" s="170"/>
      <c r="AM93" s="157">
        <v>53231600</v>
      </c>
      <c r="AN93" s="157">
        <f t="shared" ref="AN93" si="125">AM93*1.12</f>
        <v>59619392.000000007</v>
      </c>
      <c r="AO93" s="170"/>
      <c r="AP93" s="170"/>
      <c r="AQ93" s="157">
        <v>53231600</v>
      </c>
      <c r="AR93" s="170">
        <f t="shared" ref="AR93" si="126">AQ93*1.12</f>
        <v>59619392.000000007</v>
      </c>
      <c r="AS93" s="170"/>
      <c r="AT93" s="170"/>
      <c r="AU93" s="157">
        <v>53231600</v>
      </c>
      <c r="AV93" s="170">
        <f t="shared" ref="AV93" si="127">AU93*1.12</f>
        <v>59619392.000000007</v>
      </c>
      <c r="AW93" s="170"/>
      <c r="AX93" s="170">
        <f t="shared" si="5"/>
        <v>266158000</v>
      </c>
      <c r="AY93" s="113">
        <f t="shared" si="4"/>
        <v>298096960</v>
      </c>
      <c r="AZ93" s="165" t="s">
        <v>126</v>
      </c>
      <c r="BA93" s="165" t="s">
        <v>513</v>
      </c>
      <c r="BB93" s="165" t="s">
        <v>514</v>
      </c>
      <c r="BC93" s="165"/>
      <c r="BD93" s="171"/>
      <c r="BE93" s="171"/>
      <c r="BF93" s="171"/>
      <c r="BG93" s="171"/>
      <c r="BH93" s="171"/>
      <c r="BI93" s="171"/>
      <c r="BJ93" s="171"/>
      <c r="BK93" s="171"/>
      <c r="BL93" s="171"/>
      <c r="BM93" s="171"/>
    </row>
    <row r="94" spans="1:67" ht="12.95" customHeight="1" x14ac:dyDescent="0.25">
      <c r="A94" s="48" t="s">
        <v>191</v>
      </c>
      <c r="B94" s="48" t="s">
        <v>233</v>
      </c>
      <c r="C94" s="48"/>
      <c r="D94" s="49">
        <v>24100034</v>
      </c>
      <c r="E94" s="48" t="s">
        <v>370</v>
      </c>
      <c r="F94" s="45"/>
      <c r="G94" s="138" t="s">
        <v>276</v>
      </c>
      <c r="H94" s="138" t="s">
        <v>277</v>
      </c>
      <c r="I94" s="138" t="s">
        <v>278</v>
      </c>
      <c r="J94" s="139" t="s">
        <v>118</v>
      </c>
      <c r="K94" s="139"/>
      <c r="L94" s="139"/>
      <c r="M94" s="140">
        <v>100</v>
      </c>
      <c r="N94" s="141">
        <v>230000000</v>
      </c>
      <c r="O94" s="141" t="s">
        <v>119</v>
      </c>
      <c r="P94" s="141" t="s">
        <v>141</v>
      </c>
      <c r="Q94" s="139" t="s">
        <v>121</v>
      </c>
      <c r="R94" s="291">
        <v>230000000</v>
      </c>
      <c r="S94" s="142" t="s">
        <v>209</v>
      </c>
      <c r="T94" s="142"/>
      <c r="U94" s="139"/>
      <c r="V94" s="141" t="s">
        <v>123</v>
      </c>
      <c r="W94" s="139" t="s">
        <v>166</v>
      </c>
      <c r="X94" s="139">
        <v>0</v>
      </c>
      <c r="Y94" s="139">
        <v>100</v>
      </c>
      <c r="Z94" s="139">
        <v>0</v>
      </c>
      <c r="AA94" s="143"/>
      <c r="AB94" s="141" t="s">
        <v>125</v>
      </c>
      <c r="AC94" s="177"/>
      <c r="AD94" s="178"/>
      <c r="AE94" s="129">
        <v>56242850</v>
      </c>
      <c r="AF94" s="54">
        <v>62991992.000000007</v>
      </c>
      <c r="AG94" s="301"/>
      <c r="AH94" s="301"/>
      <c r="AI94" s="129">
        <v>56242850</v>
      </c>
      <c r="AJ94" s="56">
        <v>62991992.000000007</v>
      </c>
      <c r="AK94" s="129"/>
      <c r="AL94" s="129"/>
      <c r="AM94" s="129">
        <v>56242850</v>
      </c>
      <c r="AN94" s="56">
        <v>62991992.000000007</v>
      </c>
      <c r="AO94" s="129"/>
      <c r="AP94" s="129"/>
      <c r="AQ94" s="129">
        <v>56242850</v>
      </c>
      <c r="AR94" s="113">
        <v>62991992.000000007</v>
      </c>
      <c r="AS94" s="129"/>
      <c r="AT94" s="129"/>
      <c r="AU94" s="129">
        <v>56242850</v>
      </c>
      <c r="AV94" s="113">
        <v>62991992.000000007</v>
      </c>
      <c r="AW94" s="54"/>
      <c r="AX94" s="56">
        <v>0</v>
      </c>
      <c r="AY94" s="113">
        <f t="shared" si="4"/>
        <v>0</v>
      </c>
      <c r="AZ94" s="45" t="s">
        <v>126</v>
      </c>
      <c r="BA94" s="44" t="s">
        <v>289</v>
      </c>
      <c r="BB94" s="44" t="s">
        <v>288</v>
      </c>
      <c r="BC94" s="129"/>
      <c r="BD94" s="176"/>
      <c r="BE94" s="176"/>
      <c r="BF94" s="176"/>
      <c r="BG94" s="176"/>
      <c r="BH94" s="176"/>
      <c r="BI94" s="176"/>
      <c r="BJ94" s="176"/>
      <c r="BK94" s="176"/>
      <c r="BL94" s="75"/>
      <c r="BM94" s="75"/>
      <c r="BN94" s="148"/>
      <c r="BO94" s="149"/>
    </row>
    <row r="95" spans="1:67" s="172" customFormat="1" ht="12.95" customHeight="1" x14ac:dyDescent="0.2">
      <c r="A95" s="162" t="s">
        <v>191</v>
      </c>
      <c r="B95" s="162" t="s">
        <v>233</v>
      </c>
      <c r="C95" s="163"/>
      <c r="D95" s="162">
        <v>24100034</v>
      </c>
      <c r="E95" s="164" t="s">
        <v>515</v>
      </c>
      <c r="F95" s="162"/>
      <c r="G95" s="165" t="s">
        <v>276</v>
      </c>
      <c r="H95" s="165" t="s">
        <v>277</v>
      </c>
      <c r="I95" s="165" t="s">
        <v>278</v>
      </c>
      <c r="J95" s="165" t="s">
        <v>118</v>
      </c>
      <c r="K95" s="165"/>
      <c r="L95" s="165"/>
      <c r="M95" s="276">
        <v>100</v>
      </c>
      <c r="N95" s="167">
        <v>230000000</v>
      </c>
      <c r="O95" s="168" t="s">
        <v>119</v>
      </c>
      <c r="P95" s="207" t="s">
        <v>120</v>
      </c>
      <c r="Q95" s="167" t="s">
        <v>121</v>
      </c>
      <c r="R95" s="264">
        <v>230000000</v>
      </c>
      <c r="S95" s="166" t="s">
        <v>209</v>
      </c>
      <c r="T95" s="167"/>
      <c r="U95" s="412"/>
      <c r="V95" s="167" t="s">
        <v>123</v>
      </c>
      <c r="W95" s="167" t="s">
        <v>166</v>
      </c>
      <c r="X95" s="167">
        <v>0</v>
      </c>
      <c r="Y95" s="167">
        <v>100</v>
      </c>
      <c r="Z95" s="167">
        <v>0</v>
      </c>
      <c r="AA95" s="165"/>
      <c r="AB95" s="165" t="s">
        <v>125</v>
      </c>
      <c r="AC95" s="165"/>
      <c r="AD95" s="165"/>
      <c r="AE95" s="157">
        <v>56242850</v>
      </c>
      <c r="AF95" s="157">
        <f t="shared" ref="AF95" si="128">AE95*1.12</f>
        <v>62991992.000000007</v>
      </c>
      <c r="AG95" s="170"/>
      <c r="AH95" s="170"/>
      <c r="AI95" s="157">
        <v>56242850</v>
      </c>
      <c r="AJ95" s="157">
        <f t="shared" ref="AJ95" si="129">AI95*1.12</f>
        <v>62991992.000000007</v>
      </c>
      <c r="AK95" s="170"/>
      <c r="AL95" s="170"/>
      <c r="AM95" s="157">
        <v>56242850</v>
      </c>
      <c r="AN95" s="157">
        <f t="shared" ref="AN95" si="130">AM95*1.12</f>
        <v>62991992.000000007</v>
      </c>
      <c r="AO95" s="170"/>
      <c r="AP95" s="170"/>
      <c r="AQ95" s="157">
        <v>56242850</v>
      </c>
      <c r="AR95" s="170">
        <f t="shared" ref="AR95" si="131">AQ95*1.12</f>
        <v>62991992.000000007</v>
      </c>
      <c r="AS95" s="170"/>
      <c r="AT95" s="170"/>
      <c r="AU95" s="157">
        <v>56242850</v>
      </c>
      <c r="AV95" s="170">
        <f t="shared" ref="AV95" si="132">AU95*1.12</f>
        <v>62991992.000000007</v>
      </c>
      <c r="AW95" s="170"/>
      <c r="AX95" s="170">
        <f t="shared" si="5"/>
        <v>281214250</v>
      </c>
      <c r="AY95" s="113">
        <f t="shared" si="4"/>
        <v>314959960.00000006</v>
      </c>
      <c r="AZ95" s="165" t="s">
        <v>126</v>
      </c>
      <c r="BA95" s="165" t="s">
        <v>516</v>
      </c>
      <c r="BB95" s="165" t="s">
        <v>517</v>
      </c>
      <c r="BC95" s="165"/>
      <c r="BD95" s="171"/>
      <c r="BE95" s="171"/>
      <c r="BF95" s="171"/>
      <c r="BG95" s="171"/>
      <c r="BH95" s="171"/>
      <c r="BI95" s="171"/>
      <c r="BJ95" s="171"/>
      <c r="BK95" s="171"/>
      <c r="BL95" s="171"/>
      <c r="BM95" s="171"/>
    </row>
    <row r="96" spans="1:67" ht="12.95" customHeight="1" x14ac:dyDescent="0.25">
      <c r="A96" s="48" t="s">
        <v>191</v>
      </c>
      <c r="B96" s="48" t="s">
        <v>233</v>
      </c>
      <c r="C96" s="48"/>
      <c r="D96" s="49">
        <v>24100035</v>
      </c>
      <c r="E96" s="48" t="s">
        <v>404</v>
      </c>
      <c r="F96" s="45"/>
      <c r="G96" s="138" t="s">
        <v>291</v>
      </c>
      <c r="H96" s="138" t="s">
        <v>292</v>
      </c>
      <c r="I96" s="138" t="s">
        <v>292</v>
      </c>
      <c r="J96" s="139" t="s">
        <v>118</v>
      </c>
      <c r="K96" s="139"/>
      <c r="L96" s="139"/>
      <c r="M96" s="140">
        <v>100</v>
      </c>
      <c r="N96" s="141">
        <v>230000000</v>
      </c>
      <c r="O96" s="141" t="s">
        <v>119</v>
      </c>
      <c r="P96" s="141" t="s">
        <v>141</v>
      </c>
      <c r="Q96" s="139" t="s">
        <v>121</v>
      </c>
      <c r="R96" s="291">
        <v>230000000</v>
      </c>
      <c r="S96" s="142" t="s">
        <v>197</v>
      </c>
      <c r="T96" s="142"/>
      <c r="U96" s="139"/>
      <c r="V96" s="141" t="s">
        <v>123</v>
      </c>
      <c r="W96" s="139" t="s">
        <v>166</v>
      </c>
      <c r="X96" s="139">
        <v>0</v>
      </c>
      <c r="Y96" s="139">
        <v>100</v>
      </c>
      <c r="Z96" s="139">
        <v>0</v>
      </c>
      <c r="AA96" s="143"/>
      <c r="AB96" s="141" t="s">
        <v>125</v>
      </c>
      <c r="AC96" s="44"/>
      <c r="AD96" s="299"/>
      <c r="AE96" s="129">
        <v>74183736</v>
      </c>
      <c r="AF96" s="54">
        <v>83085784.320000008</v>
      </c>
      <c r="AG96" s="301"/>
      <c r="AH96" s="301"/>
      <c r="AI96" s="129">
        <v>74183736</v>
      </c>
      <c r="AJ96" s="56">
        <v>83085784.320000008</v>
      </c>
      <c r="AK96" s="129"/>
      <c r="AL96" s="129"/>
      <c r="AM96" s="129">
        <v>74183736</v>
      </c>
      <c r="AN96" s="56">
        <v>83085784.320000008</v>
      </c>
      <c r="AO96" s="129"/>
      <c r="AP96" s="129"/>
      <c r="AQ96" s="129">
        <v>74183736</v>
      </c>
      <c r="AR96" s="113">
        <v>83085784.320000008</v>
      </c>
      <c r="AS96" s="129"/>
      <c r="AT96" s="129"/>
      <c r="AU96" s="129">
        <v>74183736</v>
      </c>
      <c r="AV96" s="113">
        <v>83085784.320000008</v>
      </c>
      <c r="AW96" s="54"/>
      <c r="AX96" s="56">
        <v>0</v>
      </c>
      <c r="AY96" s="113">
        <f t="shared" si="4"/>
        <v>0</v>
      </c>
      <c r="AZ96" s="45" t="s">
        <v>126</v>
      </c>
      <c r="BA96" s="44" t="s">
        <v>294</v>
      </c>
      <c r="BB96" s="44" t="s">
        <v>293</v>
      </c>
      <c r="BC96" s="129"/>
      <c r="BD96" s="176"/>
      <c r="BE96" s="176"/>
      <c r="BF96" s="176"/>
      <c r="BG96" s="176"/>
      <c r="BH96" s="176"/>
      <c r="BI96" s="176"/>
      <c r="BJ96" s="176"/>
      <c r="BK96" s="176"/>
      <c r="BL96" s="75"/>
      <c r="BM96" s="75"/>
      <c r="BN96" s="148"/>
      <c r="BO96" s="149"/>
    </row>
    <row r="97" spans="1:67" s="172" customFormat="1" ht="12.95" customHeight="1" x14ac:dyDescent="0.2">
      <c r="A97" s="162" t="s">
        <v>191</v>
      </c>
      <c r="B97" s="162" t="s">
        <v>233</v>
      </c>
      <c r="C97" s="163" t="s">
        <v>562</v>
      </c>
      <c r="D97" s="162">
        <v>24100035</v>
      </c>
      <c r="E97" s="164" t="s">
        <v>518</v>
      </c>
      <c r="F97" s="162"/>
      <c r="G97" s="165" t="s">
        <v>291</v>
      </c>
      <c r="H97" s="165" t="s">
        <v>292</v>
      </c>
      <c r="I97" s="165" t="s">
        <v>292</v>
      </c>
      <c r="J97" s="165" t="s">
        <v>118</v>
      </c>
      <c r="K97" s="165"/>
      <c r="L97" s="165"/>
      <c r="M97" s="276">
        <v>100</v>
      </c>
      <c r="N97" s="167">
        <v>230000000</v>
      </c>
      <c r="O97" s="168" t="s">
        <v>119</v>
      </c>
      <c r="P97" s="207" t="s">
        <v>120</v>
      </c>
      <c r="Q97" s="167" t="s">
        <v>121</v>
      </c>
      <c r="R97" s="264">
        <v>230000000</v>
      </c>
      <c r="S97" s="166" t="s">
        <v>197</v>
      </c>
      <c r="T97" s="167"/>
      <c r="U97" s="412"/>
      <c r="V97" s="167" t="s">
        <v>123</v>
      </c>
      <c r="W97" s="167" t="s">
        <v>166</v>
      </c>
      <c r="X97" s="167">
        <v>0</v>
      </c>
      <c r="Y97" s="167">
        <v>100</v>
      </c>
      <c r="Z97" s="167">
        <v>0</v>
      </c>
      <c r="AA97" s="165"/>
      <c r="AB97" s="165" t="s">
        <v>125</v>
      </c>
      <c r="AC97" s="165"/>
      <c r="AD97" s="165"/>
      <c r="AE97" s="157">
        <v>74183736</v>
      </c>
      <c r="AF97" s="157">
        <f t="shared" ref="AF97" si="133">AE97*1.12</f>
        <v>83085784.320000008</v>
      </c>
      <c r="AG97" s="170"/>
      <c r="AH97" s="170"/>
      <c r="AI97" s="157">
        <v>77894484</v>
      </c>
      <c r="AJ97" s="157">
        <f t="shared" ref="AJ97" si="134">AI97*1.12</f>
        <v>87241822.080000013</v>
      </c>
      <c r="AK97" s="170"/>
      <c r="AL97" s="170"/>
      <c r="AM97" s="157">
        <v>81792132</v>
      </c>
      <c r="AN97" s="157">
        <f t="shared" ref="AN97" si="135">AM97*1.12</f>
        <v>91607187.840000004</v>
      </c>
      <c r="AO97" s="170"/>
      <c r="AP97" s="170"/>
      <c r="AQ97" s="170">
        <v>85882260</v>
      </c>
      <c r="AR97" s="170">
        <f t="shared" ref="AR97" si="136">AQ97*1.12</f>
        <v>96188131.200000003</v>
      </c>
      <c r="AS97" s="170"/>
      <c r="AT97" s="170"/>
      <c r="AU97" s="170">
        <v>90177312</v>
      </c>
      <c r="AV97" s="170">
        <f t="shared" ref="AV97" si="137">AU97*1.12</f>
        <v>100998589.44000001</v>
      </c>
      <c r="AW97" s="170"/>
      <c r="AX97" s="170">
        <f t="shared" si="5"/>
        <v>409929924</v>
      </c>
      <c r="AY97" s="113">
        <f t="shared" si="4"/>
        <v>459121514.88000005</v>
      </c>
      <c r="AZ97" s="165" t="s">
        <v>126</v>
      </c>
      <c r="BA97" s="165" t="s">
        <v>294</v>
      </c>
      <c r="BB97" s="165" t="s">
        <v>293</v>
      </c>
      <c r="BC97" s="165"/>
      <c r="BD97" s="171"/>
      <c r="BE97" s="171"/>
      <c r="BF97" s="171"/>
      <c r="BG97" s="171"/>
      <c r="BH97" s="171"/>
      <c r="BI97" s="171"/>
      <c r="BJ97" s="171"/>
      <c r="BK97" s="171"/>
      <c r="BL97" s="171"/>
      <c r="BM97" s="171"/>
    </row>
    <row r="98" spans="1:67" ht="12.95" customHeight="1" x14ac:dyDescent="0.25">
      <c r="A98" s="48" t="s">
        <v>191</v>
      </c>
      <c r="B98" s="48" t="s">
        <v>233</v>
      </c>
      <c r="C98" s="48"/>
      <c r="D98" s="49">
        <v>24100036</v>
      </c>
      <c r="E98" s="48" t="s">
        <v>398</v>
      </c>
      <c r="F98" s="45"/>
      <c r="G98" s="138" t="s">
        <v>291</v>
      </c>
      <c r="H98" s="138" t="s">
        <v>292</v>
      </c>
      <c r="I98" s="138" t="s">
        <v>292</v>
      </c>
      <c r="J98" s="139" t="s">
        <v>118</v>
      </c>
      <c r="K98" s="139"/>
      <c r="L98" s="139"/>
      <c r="M98" s="140">
        <v>100</v>
      </c>
      <c r="N98" s="141">
        <v>230000000</v>
      </c>
      <c r="O98" s="141" t="s">
        <v>119</v>
      </c>
      <c r="P98" s="141" t="s">
        <v>141</v>
      </c>
      <c r="Q98" s="139" t="s">
        <v>121</v>
      </c>
      <c r="R98" s="291">
        <v>230000000</v>
      </c>
      <c r="S98" s="142" t="s">
        <v>201</v>
      </c>
      <c r="T98" s="142"/>
      <c r="U98" s="139"/>
      <c r="V98" s="141" t="s">
        <v>123</v>
      </c>
      <c r="W98" s="139" t="s">
        <v>166</v>
      </c>
      <c r="X98" s="139">
        <v>0</v>
      </c>
      <c r="Y98" s="139">
        <v>100</v>
      </c>
      <c r="Z98" s="139">
        <v>0</v>
      </c>
      <c r="AA98" s="143"/>
      <c r="AB98" s="141" t="s">
        <v>125</v>
      </c>
      <c r="AC98" s="44"/>
      <c r="AD98" s="299"/>
      <c r="AE98" s="129">
        <v>184350190</v>
      </c>
      <c r="AF98" s="54">
        <v>206472212.80000001</v>
      </c>
      <c r="AG98" s="301"/>
      <c r="AH98" s="301"/>
      <c r="AI98" s="129">
        <v>184350190</v>
      </c>
      <c r="AJ98" s="56">
        <v>206472212.80000001</v>
      </c>
      <c r="AK98" s="129"/>
      <c r="AL98" s="129"/>
      <c r="AM98" s="129">
        <v>184350190</v>
      </c>
      <c r="AN98" s="56">
        <v>206472212.80000001</v>
      </c>
      <c r="AO98" s="129"/>
      <c r="AP98" s="129"/>
      <c r="AQ98" s="129">
        <v>184350190</v>
      </c>
      <c r="AR98" s="113">
        <v>206472212.80000001</v>
      </c>
      <c r="AS98" s="129"/>
      <c r="AT98" s="129"/>
      <c r="AU98" s="129">
        <v>184350190</v>
      </c>
      <c r="AV98" s="113">
        <v>206472212.80000001</v>
      </c>
      <c r="AW98" s="54"/>
      <c r="AX98" s="56">
        <v>0</v>
      </c>
      <c r="AY98" s="113">
        <f t="shared" si="4"/>
        <v>0</v>
      </c>
      <c r="AZ98" s="45" t="s">
        <v>126</v>
      </c>
      <c r="BA98" s="44" t="s">
        <v>297</v>
      </c>
      <c r="BB98" s="44" t="s">
        <v>296</v>
      </c>
      <c r="BC98" s="129"/>
      <c r="BD98" s="176"/>
      <c r="BE98" s="176"/>
      <c r="BF98" s="176"/>
      <c r="BG98" s="176"/>
      <c r="BH98" s="176"/>
      <c r="BI98" s="176"/>
      <c r="BJ98" s="176"/>
      <c r="BK98" s="176"/>
      <c r="BL98" s="75"/>
      <c r="BM98" s="75"/>
      <c r="BN98" s="148"/>
      <c r="BO98" s="149"/>
    </row>
    <row r="99" spans="1:67" s="172" customFormat="1" ht="12.95" customHeight="1" x14ac:dyDescent="0.2">
      <c r="A99" s="162" t="s">
        <v>191</v>
      </c>
      <c r="B99" s="162" t="s">
        <v>233</v>
      </c>
      <c r="C99" s="163" t="s">
        <v>562</v>
      </c>
      <c r="D99" s="162">
        <v>24100036</v>
      </c>
      <c r="E99" s="164" t="s">
        <v>519</v>
      </c>
      <c r="F99" s="162"/>
      <c r="G99" s="165" t="s">
        <v>291</v>
      </c>
      <c r="H99" s="165" t="s">
        <v>292</v>
      </c>
      <c r="I99" s="165" t="s">
        <v>292</v>
      </c>
      <c r="J99" s="165" t="s">
        <v>118</v>
      </c>
      <c r="K99" s="165"/>
      <c r="L99" s="165"/>
      <c r="M99" s="276">
        <v>100</v>
      </c>
      <c r="N99" s="167">
        <v>230000000</v>
      </c>
      <c r="O99" s="168" t="s">
        <v>119</v>
      </c>
      <c r="P99" s="207" t="s">
        <v>120</v>
      </c>
      <c r="Q99" s="167" t="s">
        <v>121</v>
      </c>
      <c r="R99" s="264">
        <v>230000000</v>
      </c>
      <c r="S99" s="166" t="s">
        <v>201</v>
      </c>
      <c r="T99" s="167"/>
      <c r="U99" s="412"/>
      <c r="V99" s="167" t="s">
        <v>123</v>
      </c>
      <c r="W99" s="167" t="s">
        <v>166</v>
      </c>
      <c r="X99" s="167">
        <v>0</v>
      </c>
      <c r="Y99" s="167">
        <v>100</v>
      </c>
      <c r="Z99" s="167">
        <v>0</v>
      </c>
      <c r="AA99" s="165"/>
      <c r="AB99" s="165" t="s">
        <v>125</v>
      </c>
      <c r="AC99" s="165"/>
      <c r="AD99" s="165"/>
      <c r="AE99" s="157">
        <v>184350190</v>
      </c>
      <c r="AF99" s="157">
        <f t="shared" ref="AF99" si="138">AE99*1.12</f>
        <v>206472212.80000001</v>
      </c>
      <c r="AG99" s="170"/>
      <c r="AH99" s="170"/>
      <c r="AI99" s="157">
        <v>192444410</v>
      </c>
      <c r="AJ99" s="157">
        <f t="shared" ref="AJ99" si="139">AI99*1.12</f>
        <v>215537739.20000002</v>
      </c>
      <c r="AK99" s="170"/>
      <c r="AL99" s="170"/>
      <c r="AM99" s="157">
        <v>200947680</v>
      </c>
      <c r="AN99" s="157">
        <f t="shared" ref="AN99" si="140">AM99*1.12</f>
        <v>225061401.60000002</v>
      </c>
      <c r="AO99" s="170"/>
      <c r="AP99" s="170"/>
      <c r="AQ99" s="170">
        <v>209868850</v>
      </c>
      <c r="AR99" s="170">
        <f t="shared" ref="AR99" si="141">AQ99*1.12</f>
        <v>235053112.00000003</v>
      </c>
      <c r="AS99" s="170"/>
      <c r="AT99" s="170"/>
      <c r="AU99" s="170">
        <v>219236480</v>
      </c>
      <c r="AV99" s="170">
        <f t="shared" ref="AV99" si="142">AU99*1.12</f>
        <v>245544857.60000002</v>
      </c>
      <c r="AW99" s="170"/>
      <c r="AX99" s="170">
        <f t="shared" si="5"/>
        <v>1006847610</v>
      </c>
      <c r="AY99" s="113">
        <f t="shared" si="4"/>
        <v>1127669323.2</v>
      </c>
      <c r="AZ99" s="165" t="s">
        <v>126</v>
      </c>
      <c r="BA99" s="165" t="s">
        <v>297</v>
      </c>
      <c r="BB99" s="165" t="s">
        <v>296</v>
      </c>
      <c r="BC99" s="165"/>
      <c r="BD99" s="171"/>
      <c r="BE99" s="171"/>
      <c r="BF99" s="171"/>
      <c r="BG99" s="171"/>
      <c r="BH99" s="171"/>
      <c r="BI99" s="171"/>
      <c r="BJ99" s="171"/>
      <c r="BK99" s="171"/>
      <c r="BL99" s="171"/>
      <c r="BM99" s="171"/>
    </row>
    <row r="100" spans="1:67" ht="12.95" customHeight="1" x14ac:dyDescent="0.25">
      <c r="A100" s="48" t="s">
        <v>191</v>
      </c>
      <c r="B100" s="48" t="s">
        <v>233</v>
      </c>
      <c r="C100" s="48"/>
      <c r="D100" s="49">
        <v>24100037</v>
      </c>
      <c r="E100" s="48" t="s">
        <v>393</v>
      </c>
      <c r="F100" s="45"/>
      <c r="G100" s="138" t="s">
        <v>291</v>
      </c>
      <c r="H100" s="138" t="s">
        <v>292</v>
      </c>
      <c r="I100" s="138" t="s">
        <v>292</v>
      </c>
      <c r="J100" s="139" t="s">
        <v>118</v>
      </c>
      <c r="K100" s="139"/>
      <c r="L100" s="139"/>
      <c r="M100" s="140">
        <v>100</v>
      </c>
      <c r="N100" s="141">
        <v>230000000</v>
      </c>
      <c r="O100" s="141" t="s">
        <v>119</v>
      </c>
      <c r="P100" s="141" t="s">
        <v>141</v>
      </c>
      <c r="Q100" s="139" t="s">
        <v>121</v>
      </c>
      <c r="R100" s="291">
        <v>230000000</v>
      </c>
      <c r="S100" s="142" t="s">
        <v>205</v>
      </c>
      <c r="T100" s="142"/>
      <c r="U100" s="139"/>
      <c r="V100" s="141" t="s">
        <v>123</v>
      </c>
      <c r="W100" s="139" t="s">
        <v>166</v>
      </c>
      <c r="X100" s="139">
        <v>0</v>
      </c>
      <c r="Y100" s="139">
        <v>100</v>
      </c>
      <c r="Z100" s="139">
        <v>0</v>
      </c>
      <c r="AA100" s="143"/>
      <c r="AB100" s="141" t="s">
        <v>125</v>
      </c>
      <c r="AC100" s="179"/>
      <c r="AD100" s="180"/>
      <c r="AE100" s="54">
        <v>84615945</v>
      </c>
      <c r="AF100" s="54">
        <v>94769858.400000006</v>
      </c>
      <c r="AG100" s="56"/>
      <c r="AH100" s="56"/>
      <c r="AI100" s="54">
        <v>84615945</v>
      </c>
      <c r="AJ100" s="56">
        <v>94769858.400000006</v>
      </c>
      <c r="AK100" s="54"/>
      <c r="AL100" s="54"/>
      <c r="AM100" s="54">
        <v>84615945</v>
      </c>
      <c r="AN100" s="56">
        <v>94769858.400000006</v>
      </c>
      <c r="AO100" s="54"/>
      <c r="AP100" s="54"/>
      <c r="AQ100" s="54">
        <v>84615945</v>
      </c>
      <c r="AR100" s="113">
        <v>94769858.400000006</v>
      </c>
      <c r="AS100" s="54"/>
      <c r="AT100" s="54"/>
      <c r="AU100" s="54">
        <v>84615945</v>
      </c>
      <c r="AV100" s="113">
        <v>94769858.400000006</v>
      </c>
      <c r="AW100" s="54"/>
      <c r="AX100" s="56">
        <v>0</v>
      </c>
      <c r="AY100" s="113">
        <f t="shared" ref="AY100:AY160" si="143">AX100*1.12</f>
        <v>0</v>
      </c>
      <c r="AZ100" s="45" t="s">
        <v>126</v>
      </c>
      <c r="BA100" s="44" t="s">
        <v>300</v>
      </c>
      <c r="BB100" s="44" t="s">
        <v>299</v>
      </c>
      <c r="BC100" s="144"/>
      <c r="BD100" s="147"/>
      <c r="BE100" s="147"/>
      <c r="BF100" s="147"/>
      <c r="BG100" s="147"/>
      <c r="BH100" s="147"/>
      <c r="BI100" s="147"/>
      <c r="BJ100" s="147"/>
      <c r="BK100" s="147"/>
      <c r="BL100" s="75"/>
      <c r="BM100" s="75"/>
      <c r="BN100" s="148"/>
      <c r="BO100" s="149"/>
    </row>
    <row r="101" spans="1:67" s="172" customFormat="1" ht="12.95" customHeight="1" x14ac:dyDescent="0.2">
      <c r="A101" s="162" t="s">
        <v>191</v>
      </c>
      <c r="B101" s="162" t="s">
        <v>233</v>
      </c>
      <c r="C101" s="163" t="s">
        <v>562</v>
      </c>
      <c r="D101" s="162">
        <v>24100037</v>
      </c>
      <c r="E101" s="164" t="s">
        <v>520</v>
      </c>
      <c r="F101" s="162"/>
      <c r="G101" s="165" t="s">
        <v>291</v>
      </c>
      <c r="H101" s="165" t="s">
        <v>292</v>
      </c>
      <c r="I101" s="165" t="s">
        <v>292</v>
      </c>
      <c r="J101" s="165" t="s">
        <v>118</v>
      </c>
      <c r="K101" s="165"/>
      <c r="L101" s="165"/>
      <c r="M101" s="276">
        <v>100</v>
      </c>
      <c r="N101" s="167">
        <v>230000000</v>
      </c>
      <c r="O101" s="168" t="s">
        <v>119</v>
      </c>
      <c r="P101" s="207" t="s">
        <v>120</v>
      </c>
      <c r="Q101" s="167" t="s">
        <v>121</v>
      </c>
      <c r="R101" s="264">
        <v>230000000</v>
      </c>
      <c r="S101" s="166" t="s">
        <v>205</v>
      </c>
      <c r="T101" s="167"/>
      <c r="U101" s="412"/>
      <c r="V101" s="167" t="s">
        <v>123</v>
      </c>
      <c r="W101" s="167" t="s">
        <v>166</v>
      </c>
      <c r="X101" s="167">
        <v>0</v>
      </c>
      <c r="Y101" s="167">
        <v>100</v>
      </c>
      <c r="Z101" s="167">
        <v>0</v>
      </c>
      <c r="AA101" s="165"/>
      <c r="AB101" s="165" t="s">
        <v>125</v>
      </c>
      <c r="AC101" s="165"/>
      <c r="AD101" s="165"/>
      <c r="AE101" s="157">
        <v>84615945</v>
      </c>
      <c r="AF101" s="157">
        <f t="shared" ref="AF101" si="144">AE101*1.12</f>
        <v>94769858.400000006</v>
      </c>
      <c r="AG101" s="170"/>
      <c r="AH101" s="170"/>
      <c r="AI101" s="157">
        <v>88846680</v>
      </c>
      <c r="AJ101" s="157">
        <f t="shared" ref="AJ101" si="145">AI101*1.12</f>
        <v>99508281.600000009</v>
      </c>
      <c r="AK101" s="170"/>
      <c r="AL101" s="170"/>
      <c r="AM101" s="157">
        <v>93292390</v>
      </c>
      <c r="AN101" s="157">
        <f t="shared" ref="AN101" si="146">AM101*1.12</f>
        <v>104487476.80000001</v>
      </c>
      <c r="AO101" s="170"/>
      <c r="AP101" s="170"/>
      <c r="AQ101" s="170">
        <v>97955475</v>
      </c>
      <c r="AR101" s="170">
        <f t="shared" ref="AR101" si="147">AQ101*1.12</f>
        <v>109710132.00000001</v>
      </c>
      <c r="AS101" s="170"/>
      <c r="AT101" s="170"/>
      <c r="AU101" s="170">
        <v>102852365</v>
      </c>
      <c r="AV101" s="170">
        <f t="shared" ref="AV101" si="148">AU101*1.12</f>
        <v>115194648.80000001</v>
      </c>
      <c r="AW101" s="170"/>
      <c r="AX101" s="170">
        <f t="shared" si="5"/>
        <v>467562855</v>
      </c>
      <c r="AY101" s="113">
        <f t="shared" si="143"/>
        <v>523670397.60000002</v>
      </c>
      <c r="AZ101" s="165" t="s">
        <v>126</v>
      </c>
      <c r="BA101" s="165" t="s">
        <v>300</v>
      </c>
      <c r="BB101" s="165" t="s">
        <v>299</v>
      </c>
      <c r="BC101" s="165"/>
      <c r="BD101" s="171"/>
      <c r="BE101" s="171"/>
      <c r="BF101" s="171"/>
      <c r="BG101" s="171"/>
      <c r="BH101" s="171"/>
      <c r="BI101" s="171"/>
      <c r="BJ101" s="171"/>
      <c r="BK101" s="171"/>
      <c r="BL101" s="171"/>
      <c r="BM101" s="171"/>
    </row>
    <row r="102" spans="1:67" ht="12.95" customHeight="1" x14ac:dyDescent="0.25">
      <c r="A102" s="48" t="s">
        <v>191</v>
      </c>
      <c r="B102" s="48" t="s">
        <v>233</v>
      </c>
      <c r="C102" s="48"/>
      <c r="D102" s="49">
        <v>24100038</v>
      </c>
      <c r="E102" s="48" t="s">
        <v>387</v>
      </c>
      <c r="F102" s="45"/>
      <c r="G102" s="126" t="s">
        <v>291</v>
      </c>
      <c r="H102" s="126" t="s">
        <v>292</v>
      </c>
      <c r="I102" s="126" t="s">
        <v>292</v>
      </c>
      <c r="J102" s="44" t="s">
        <v>118</v>
      </c>
      <c r="K102" s="44"/>
      <c r="L102" s="44"/>
      <c r="M102" s="45">
        <v>100</v>
      </c>
      <c r="N102" s="44">
        <v>230000000</v>
      </c>
      <c r="O102" s="44" t="s">
        <v>119</v>
      </c>
      <c r="P102" s="141" t="s">
        <v>141</v>
      </c>
      <c r="Q102" s="44" t="s">
        <v>121</v>
      </c>
      <c r="R102" s="45">
        <v>230000000</v>
      </c>
      <c r="S102" s="44" t="s">
        <v>209</v>
      </c>
      <c r="T102" s="44"/>
      <c r="U102" s="44"/>
      <c r="V102" s="141" t="s">
        <v>123</v>
      </c>
      <c r="W102" s="139" t="s">
        <v>166</v>
      </c>
      <c r="X102" s="44">
        <v>0</v>
      </c>
      <c r="Y102" s="44">
        <v>100</v>
      </c>
      <c r="Z102" s="44">
        <v>0</v>
      </c>
      <c r="AA102" s="44"/>
      <c r="AB102" s="44" t="s">
        <v>125</v>
      </c>
      <c r="AC102" s="177"/>
      <c r="AD102" s="177"/>
      <c r="AE102" s="129">
        <v>214007390</v>
      </c>
      <c r="AF102" s="54">
        <v>239688276.80000001</v>
      </c>
      <c r="AG102" s="129"/>
      <c r="AH102" s="129"/>
      <c r="AI102" s="129">
        <v>214007390</v>
      </c>
      <c r="AJ102" s="56">
        <v>239688276.80000001</v>
      </c>
      <c r="AK102" s="129"/>
      <c r="AL102" s="129"/>
      <c r="AM102" s="129">
        <v>214007390</v>
      </c>
      <c r="AN102" s="56">
        <v>239688276.80000001</v>
      </c>
      <c r="AO102" s="129"/>
      <c r="AP102" s="129"/>
      <c r="AQ102" s="129">
        <v>214007390</v>
      </c>
      <c r="AR102" s="113">
        <v>239688276.80000001</v>
      </c>
      <c r="AS102" s="129"/>
      <c r="AT102" s="129"/>
      <c r="AU102" s="129">
        <v>214007390</v>
      </c>
      <c r="AV102" s="113">
        <v>239688276.80000001</v>
      </c>
      <c r="AW102" s="54"/>
      <c r="AX102" s="56">
        <v>0</v>
      </c>
      <c r="AY102" s="113">
        <f t="shared" si="143"/>
        <v>0</v>
      </c>
      <c r="AZ102" s="44" t="s">
        <v>126</v>
      </c>
      <c r="BA102" s="44" t="s">
        <v>303</v>
      </c>
      <c r="BB102" s="44" t="s">
        <v>302</v>
      </c>
      <c r="BC102" s="44"/>
      <c r="BD102" s="75"/>
      <c r="BE102" s="75"/>
      <c r="BF102" s="75"/>
      <c r="BG102" s="75"/>
      <c r="BH102" s="75"/>
      <c r="BI102" s="75"/>
      <c r="BJ102" s="75"/>
      <c r="BK102" s="75"/>
      <c r="BL102" s="75"/>
      <c r="BM102" s="75"/>
      <c r="BN102" s="148"/>
      <c r="BO102" s="149"/>
    </row>
    <row r="103" spans="1:67" s="172" customFormat="1" ht="12.95" customHeight="1" x14ac:dyDescent="0.2">
      <c r="A103" s="162" t="s">
        <v>191</v>
      </c>
      <c r="B103" s="162" t="s">
        <v>233</v>
      </c>
      <c r="C103" s="163" t="s">
        <v>562</v>
      </c>
      <c r="D103" s="162">
        <v>24100038</v>
      </c>
      <c r="E103" s="164" t="s">
        <v>521</v>
      </c>
      <c r="F103" s="162"/>
      <c r="G103" s="165" t="s">
        <v>291</v>
      </c>
      <c r="H103" s="165" t="s">
        <v>292</v>
      </c>
      <c r="I103" s="165" t="s">
        <v>292</v>
      </c>
      <c r="J103" s="165" t="s">
        <v>118</v>
      </c>
      <c r="K103" s="165"/>
      <c r="L103" s="165"/>
      <c r="M103" s="276">
        <v>100</v>
      </c>
      <c r="N103" s="167">
        <v>230000000</v>
      </c>
      <c r="O103" s="168" t="s">
        <v>119</v>
      </c>
      <c r="P103" s="207" t="s">
        <v>120</v>
      </c>
      <c r="Q103" s="167" t="s">
        <v>121</v>
      </c>
      <c r="R103" s="264">
        <v>230000000</v>
      </c>
      <c r="S103" s="166" t="s">
        <v>209</v>
      </c>
      <c r="T103" s="167"/>
      <c r="U103" s="412"/>
      <c r="V103" s="167" t="s">
        <v>123</v>
      </c>
      <c r="W103" s="167" t="s">
        <v>166</v>
      </c>
      <c r="X103" s="167">
        <v>0</v>
      </c>
      <c r="Y103" s="167">
        <v>100</v>
      </c>
      <c r="Z103" s="167">
        <v>0</v>
      </c>
      <c r="AA103" s="165"/>
      <c r="AB103" s="165" t="s">
        <v>125</v>
      </c>
      <c r="AC103" s="165"/>
      <c r="AD103" s="165"/>
      <c r="AE103" s="157">
        <v>214007390</v>
      </c>
      <c r="AF103" s="157">
        <f t="shared" ref="AF103" si="149">AE103*1.12</f>
        <v>239688276.80000001</v>
      </c>
      <c r="AG103" s="170"/>
      <c r="AH103" s="170"/>
      <c r="AI103" s="157">
        <v>224708110</v>
      </c>
      <c r="AJ103" s="157">
        <f t="shared" ref="AJ103" si="150">AI103*1.12</f>
        <v>251673083.20000002</v>
      </c>
      <c r="AK103" s="170"/>
      <c r="AL103" s="170"/>
      <c r="AM103" s="157">
        <v>235951580</v>
      </c>
      <c r="AN103" s="157">
        <f t="shared" ref="AN103" si="151">AM103*1.12</f>
        <v>264265769.60000002</v>
      </c>
      <c r="AO103" s="170"/>
      <c r="AP103" s="170"/>
      <c r="AQ103" s="170">
        <v>247744850</v>
      </c>
      <c r="AR103" s="170">
        <f t="shared" ref="AR103" si="152">AQ103*1.12</f>
        <v>277474232</v>
      </c>
      <c r="AS103" s="170"/>
      <c r="AT103" s="170"/>
      <c r="AU103" s="170">
        <v>260129280</v>
      </c>
      <c r="AV103" s="170">
        <f t="shared" ref="AV103" si="153">AU103*1.12</f>
        <v>291344793.60000002</v>
      </c>
      <c r="AW103" s="170"/>
      <c r="AX103" s="170">
        <f t="shared" ref="AX103" si="154">AE103+AI103+AM103+AQ103+AU103</f>
        <v>1182541210</v>
      </c>
      <c r="AY103" s="113">
        <f t="shared" si="143"/>
        <v>1324446155.2</v>
      </c>
      <c r="AZ103" s="165" t="s">
        <v>126</v>
      </c>
      <c r="BA103" s="165" t="s">
        <v>303</v>
      </c>
      <c r="BB103" s="165" t="s">
        <v>302</v>
      </c>
      <c r="BC103" s="165"/>
      <c r="BD103" s="171"/>
      <c r="BE103" s="171"/>
      <c r="BF103" s="171"/>
      <c r="BG103" s="171"/>
      <c r="BH103" s="171"/>
      <c r="BI103" s="171"/>
      <c r="BJ103" s="171"/>
      <c r="BK103" s="171"/>
      <c r="BL103" s="171"/>
      <c r="BM103" s="171"/>
    </row>
    <row r="104" spans="1:67" ht="12.95" customHeight="1" x14ac:dyDescent="0.25">
      <c r="A104" s="48" t="s">
        <v>191</v>
      </c>
      <c r="B104" s="48" t="s">
        <v>233</v>
      </c>
      <c r="C104" s="48"/>
      <c r="D104" s="49">
        <v>24100039</v>
      </c>
      <c r="E104" s="48" t="s">
        <v>384</v>
      </c>
      <c r="F104" s="45"/>
      <c r="G104" s="138" t="s">
        <v>291</v>
      </c>
      <c r="H104" s="138" t="s">
        <v>292</v>
      </c>
      <c r="I104" s="138" t="s">
        <v>292</v>
      </c>
      <c r="J104" s="139" t="s">
        <v>118</v>
      </c>
      <c r="K104" s="139"/>
      <c r="L104" s="139"/>
      <c r="M104" s="140">
        <v>100</v>
      </c>
      <c r="N104" s="141">
        <v>230000000</v>
      </c>
      <c r="O104" s="141" t="s">
        <v>119</v>
      </c>
      <c r="P104" s="141" t="s">
        <v>141</v>
      </c>
      <c r="Q104" s="44" t="s">
        <v>121</v>
      </c>
      <c r="R104" s="291">
        <v>230000000</v>
      </c>
      <c r="S104" s="44" t="s">
        <v>155</v>
      </c>
      <c r="T104" s="142"/>
      <c r="U104" s="139"/>
      <c r="V104" s="141" t="s">
        <v>123</v>
      </c>
      <c r="W104" s="139" t="s">
        <v>166</v>
      </c>
      <c r="X104" s="139">
        <v>0</v>
      </c>
      <c r="Y104" s="139">
        <v>100</v>
      </c>
      <c r="Z104" s="139">
        <v>0</v>
      </c>
      <c r="AA104" s="143"/>
      <c r="AB104" s="141" t="s">
        <v>125</v>
      </c>
      <c r="AC104" s="141"/>
      <c r="AD104" s="48"/>
      <c r="AE104" s="54">
        <v>7110542</v>
      </c>
      <c r="AF104" s="54">
        <v>7963807.040000001</v>
      </c>
      <c r="AG104" s="56"/>
      <c r="AH104" s="56"/>
      <c r="AI104" s="54">
        <v>7110542</v>
      </c>
      <c r="AJ104" s="56">
        <v>7963807.040000001</v>
      </c>
      <c r="AK104" s="54"/>
      <c r="AL104" s="54"/>
      <c r="AM104" s="54">
        <v>7110542</v>
      </c>
      <c r="AN104" s="56">
        <v>7963807.040000001</v>
      </c>
      <c r="AO104" s="54"/>
      <c r="AP104" s="54"/>
      <c r="AQ104" s="54">
        <v>7110542</v>
      </c>
      <c r="AR104" s="113">
        <v>7963807.040000001</v>
      </c>
      <c r="AS104" s="54"/>
      <c r="AT104" s="54"/>
      <c r="AU104" s="54">
        <v>7110542</v>
      </c>
      <c r="AV104" s="113">
        <v>7963807.040000001</v>
      </c>
      <c r="AW104" s="54"/>
      <c r="AX104" s="56">
        <v>0</v>
      </c>
      <c r="AY104" s="113">
        <f t="shared" si="143"/>
        <v>0</v>
      </c>
      <c r="AZ104" s="45" t="s">
        <v>126</v>
      </c>
      <c r="BA104" s="44" t="s">
        <v>461</v>
      </c>
      <c r="BB104" s="44" t="s">
        <v>462</v>
      </c>
      <c r="BC104" s="144"/>
      <c r="BD104" s="147"/>
      <c r="BE104" s="147"/>
      <c r="BF104" s="147"/>
      <c r="BG104" s="147"/>
      <c r="BH104" s="147"/>
      <c r="BI104" s="147"/>
      <c r="BJ104" s="147"/>
      <c r="BK104" s="147"/>
      <c r="BL104" s="75"/>
      <c r="BM104" s="75"/>
      <c r="BN104" s="148"/>
      <c r="BO104" s="149"/>
    </row>
    <row r="105" spans="1:67" s="172" customFormat="1" ht="12.95" customHeight="1" x14ac:dyDescent="0.2">
      <c r="A105" s="162" t="s">
        <v>191</v>
      </c>
      <c r="B105" s="162" t="s">
        <v>233</v>
      </c>
      <c r="C105" s="163" t="s">
        <v>562</v>
      </c>
      <c r="D105" s="162">
        <v>24100039</v>
      </c>
      <c r="E105" s="164" t="s">
        <v>522</v>
      </c>
      <c r="F105" s="162"/>
      <c r="G105" s="165" t="s">
        <v>291</v>
      </c>
      <c r="H105" s="165" t="s">
        <v>292</v>
      </c>
      <c r="I105" s="165" t="s">
        <v>292</v>
      </c>
      <c r="J105" s="165" t="s">
        <v>118</v>
      </c>
      <c r="K105" s="165"/>
      <c r="L105" s="165"/>
      <c r="M105" s="276">
        <v>100</v>
      </c>
      <c r="N105" s="167">
        <v>230000000</v>
      </c>
      <c r="O105" s="168" t="s">
        <v>119</v>
      </c>
      <c r="P105" s="207" t="s">
        <v>120</v>
      </c>
      <c r="Q105" s="167" t="s">
        <v>121</v>
      </c>
      <c r="R105" s="264">
        <v>230000000</v>
      </c>
      <c r="S105" s="166" t="s">
        <v>155</v>
      </c>
      <c r="T105" s="167"/>
      <c r="U105" s="412"/>
      <c r="V105" s="167" t="s">
        <v>123</v>
      </c>
      <c r="W105" s="167" t="s">
        <v>166</v>
      </c>
      <c r="X105" s="167">
        <v>0</v>
      </c>
      <c r="Y105" s="167">
        <v>100</v>
      </c>
      <c r="Z105" s="167">
        <v>0</v>
      </c>
      <c r="AA105" s="165"/>
      <c r="AB105" s="165" t="s">
        <v>125</v>
      </c>
      <c r="AC105" s="165"/>
      <c r="AD105" s="165"/>
      <c r="AE105" s="157">
        <v>7110542</v>
      </c>
      <c r="AF105" s="157">
        <f t="shared" ref="AF105" si="155">AE105*1.12</f>
        <v>7963807.040000001</v>
      </c>
      <c r="AG105" s="170"/>
      <c r="AH105" s="170"/>
      <c r="AI105" s="157">
        <v>7466396</v>
      </c>
      <c r="AJ105" s="157">
        <f t="shared" ref="AJ105" si="156">AI105*1.12</f>
        <v>8362363.5200000005</v>
      </c>
      <c r="AK105" s="170"/>
      <c r="AL105" s="170"/>
      <c r="AM105" s="157">
        <v>7839996</v>
      </c>
      <c r="AN105" s="157">
        <f t="shared" ref="AN105" si="157">AM105*1.12</f>
        <v>8780795.5200000014</v>
      </c>
      <c r="AO105" s="170"/>
      <c r="AP105" s="170"/>
      <c r="AQ105" s="170">
        <v>8232276</v>
      </c>
      <c r="AR105" s="170">
        <f t="shared" ref="AR105" si="158">AQ105*1.12</f>
        <v>9220149.120000001</v>
      </c>
      <c r="AS105" s="170"/>
      <c r="AT105" s="170"/>
      <c r="AU105" s="170">
        <v>8644170</v>
      </c>
      <c r="AV105" s="170">
        <f t="shared" ref="AV105" si="159">AU105*1.12</f>
        <v>9681470.4000000004</v>
      </c>
      <c r="AW105" s="170"/>
      <c r="AX105" s="170">
        <f t="shared" ref="AX105:AX156" si="160">AE105+AI105+AM105+AQ105+AU105</f>
        <v>39293380</v>
      </c>
      <c r="AY105" s="113">
        <f t="shared" si="143"/>
        <v>44008585.600000001</v>
      </c>
      <c r="AZ105" s="165" t="s">
        <v>126</v>
      </c>
      <c r="BA105" s="165" t="s">
        <v>461</v>
      </c>
      <c r="BB105" s="165" t="s">
        <v>462</v>
      </c>
      <c r="BC105" s="165"/>
      <c r="BD105" s="171"/>
      <c r="BE105" s="171"/>
      <c r="BF105" s="171"/>
      <c r="BG105" s="171"/>
      <c r="BH105" s="171"/>
      <c r="BI105" s="171"/>
      <c r="BJ105" s="171"/>
      <c r="BK105" s="171"/>
      <c r="BL105" s="171"/>
      <c r="BM105" s="171"/>
    </row>
    <row r="106" spans="1:67" ht="12.95" customHeight="1" x14ac:dyDescent="0.25">
      <c r="A106" s="48" t="s">
        <v>112</v>
      </c>
      <c r="B106" s="48"/>
      <c r="C106" s="48" t="s">
        <v>479</v>
      </c>
      <c r="D106" s="49">
        <v>24100040</v>
      </c>
      <c r="E106" s="48" t="s">
        <v>170</v>
      </c>
      <c r="F106" s="45"/>
      <c r="G106" s="181" t="s">
        <v>306</v>
      </c>
      <c r="H106" s="182" t="s">
        <v>307</v>
      </c>
      <c r="I106" s="182" t="s">
        <v>308</v>
      </c>
      <c r="J106" s="47" t="s">
        <v>118</v>
      </c>
      <c r="K106" s="48"/>
      <c r="L106" s="48"/>
      <c r="M106" s="49">
        <v>100</v>
      </c>
      <c r="N106" s="49">
        <v>230000000</v>
      </c>
      <c r="O106" s="50" t="s">
        <v>119</v>
      </c>
      <c r="P106" s="47" t="s">
        <v>120</v>
      </c>
      <c r="Q106" s="44" t="s">
        <v>121</v>
      </c>
      <c r="R106" s="49">
        <v>230000000</v>
      </c>
      <c r="S106" s="51" t="s">
        <v>122</v>
      </c>
      <c r="T106" s="48"/>
      <c r="U106" s="47"/>
      <c r="V106" s="44" t="s">
        <v>123</v>
      </c>
      <c r="W106" s="44" t="s">
        <v>124</v>
      </c>
      <c r="X106" s="47">
        <v>0</v>
      </c>
      <c r="Y106" s="47">
        <v>90</v>
      </c>
      <c r="Z106" s="47">
        <v>10</v>
      </c>
      <c r="AA106" s="48"/>
      <c r="AB106" s="47" t="s">
        <v>125</v>
      </c>
      <c r="AC106" s="48"/>
      <c r="AD106" s="48"/>
      <c r="AE106" s="56">
        <v>240000000</v>
      </c>
      <c r="AF106" s="54">
        <f t="shared" si="3"/>
        <v>268800000</v>
      </c>
      <c r="AG106" s="56"/>
      <c r="AH106" s="56"/>
      <c r="AI106" s="57">
        <v>249600000</v>
      </c>
      <c r="AJ106" s="56">
        <f t="shared" si="6"/>
        <v>279552000</v>
      </c>
      <c r="AK106" s="48"/>
      <c r="AL106" s="48"/>
      <c r="AM106" s="57">
        <v>259584000</v>
      </c>
      <c r="AN106" s="56">
        <f t="shared" si="7"/>
        <v>290734080</v>
      </c>
      <c r="AO106" s="56"/>
      <c r="AP106" s="56"/>
      <c r="AQ106" s="56"/>
      <c r="AR106" s="56"/>
      <c r="AS106" s="56"/>
      <c r="AT106" s="56"/>
      <c r="AU106" s="56"/>
      <c r="AV106" s="56"/>
      <c r="AW106" s="56"/>
      <c r="AX106" s="56">
        <f t="shared" si="160"/>
        <v>749184000</v>
      </c>
      <c r="AY106" s="113">
        <f t="shared" si="143"/>
        <v>839086080.00000012</v>
      </c>
      <c r="AZ106" s="47" t="s">
        <v>126</v>
      </c>
      <c r="BA106" s="183" t="s">
        <v>310</v>
      </c>
      <c r="BB106" s="183" t="s">
        <v>309</v>
      </c>
      <c r="BC106" s="48"/>
      <c r="BD106" s="61"/>
      <c r="BE106" s="61"/>
      <c r="BF106" s="61"/>
      <c r="BG106" s="61"/>
      <c r="BH106" s="61"/>
      <c r="BI106" s="61"/>
      <c r="BJ106" s="61"/>
      <c r="BK106" s="61"/>
      <c r="BL106" s="60"/>
      <c r="BM106" s="61"/>
    </row>
    <row r="107" spans="1:67" ht="12.95" customHeight="1" x14ac:dyDescent="0.25">
      <c r="A107" s="48" t="s">
        <v>311</v>
      </c>
      <c r="B107" s="48" t="s">
        <v>473</v>
      </c>
      <c r="C107" s="48" t="s">
        <v>562</v>
      </c>
      <c r="D107" s="49">
        <v>24100041</v>
      </c>
      <c r="E107" s="48" t="s">
        <v>224</v>
      </c>
      <c r="F107" s="45"/>
      <c r="G107" s="65" t="s">
        <v>313</v>
      </c>
      <c r="H107" s="65" t="s">
        <v>314</v>
      </c>
      <c r="I107" s="65" t="s">
        <v>314</v>
      </c>
      <c r="J107" s="44" t="s">
        <v>118</v>
      </c>
      <c r="K107" s="44"/>
      <c r="L107" s="44"/>
      <c r="M107" s="45">
        <v>100</v>
      </c>
      <c r="N107" s="44">
        <v>230000000</v>
      </c>
      <c r="O107" s="44" t="s">
        <v>119</v>
      </c>
      <c r="P107" s="44" t="s">
        <v>154</v>
      </c>
      <c r="Q107" s="44" t="s">
        <v>121</v>
      </c>
      <c r="R107" s="45">
        <v>230000000</v>
      </c>
      <c r="S107" s="44" t="s">
        <v>316</v>
      </c>
      <c r="T107" s="44"/>
      <c r="U107" s="44"/>
      <c r="V107" s="44" t="s">
        <v>123</v>
      </c>
      <c r="W107" s="44" t="s">
        <v>124</v>
      </c>
      <c r="X107" s="44">
        <v>0</v>
      </c>
      <c r="Y107" s="44">
        <v>100</v>
      </c>
      <c r="Z107" s="44">
        <v>0</v>
      </c>
      <c r="AA107" s="44"/>
      <c r="AB107" s="48" t="s">
        <v>125</v>
      </c>
      <c r="AC107" s="184"/>
      <c r="AD107" s="184"/>
      <c r="AE107" s="54">
        <v>57442800</v>
      </c>
      <c r="AF107" s="54">
        <f t="shared" si="3"/>
        <v>64335936.000000007</v>
      </c>
      <c r="AG107" s="129"/>
      <c r="AH107" s="129"/>
      <c r="AI107" s="54">
        <v>59740510</v>
      </c>
      <c r="AJ107" s="56">
        <f t="shared" si="6"/>
        <v>66909371.200000003</v>
      </c>
      <c r="AK107" s="184"/>
      <c r="AL107" s="184"/>
      <c r="AM107" s="54">
        <v>62130130</v>
      </c>
      <c r="AN107" s="56">
        <f t="shared" si="7"/>
        <v>69585745.600000009</v>
      </c>
      <c r="AO107" s="185"/>
      <c r="AP107" s="185"/>
      <c r="AQ107" s="54">
        <f t="shared" ref="AQ107:AR127" si="161">AP107*1.12</f>
        <v>0</v>
      </c>
      <c r="AR107" s="54">
        <f t="shared" si="161"/>
        <v>0</v>
      </c>
      <c r="AS107" s="185"/>
      <c r="AT107" s="185"/>
      <c r="AU107" s="54">
        <f t="shared" ref="AU107:AV127" si="162">AT107*1.12</f>
        <v>0</v>
      </c>
      <c r="AV107" s="54">
        <f t="shared" si="162"/>
        <v>0</v>
      </c>
      <c r="AW107" s="185"/>
      <c r="AX107" s="56">
        <f t="shared" si="160"/>
        <v>179313440</v>
      </c>
      <c r="AY107" s="113">
        <f t="shared" si="143"/>
        <v>200831052.80000001</v>
      </c>
      <c r="AZ107" s="44" t="s">
        <v>126</v>
      </c>
      <c r="BA107" s="186" t="s">
        <v>317</v>
      </c>
      <c r="BB107" s="186" t="s">
        <v>315</v>
      </c>
      <c r="BC107" s="44"/>
      <c r="BD107" s="75"/>
      <c r="BE107" s="75"/>
      <c r="BF107" s="75"/>
      <c r="BG107" s="75"/>
      <c r="BH107" s="75"/>
      <c r="BI107" s="75"/>
      <c r="BJ107" s="75"/>
      <c r="BK107" s="75"/>
      <c r="BL107" s="85"/>
      <c r="BM107" s="85"/>
    </row>
    <row r="108" spans="1:67" ht="12.95" customHeight="1" x14ac:dyDescent="0.25">
      <c r="A108" s="48" t="s">
        <v>311</v>
      </c>
      <c r="B108" s="48" t="s">
        <v>473</v>
      </c>
      <c r="C108" s="48" t="s">
        <v>562</v>
      </c>
      <c r="D108" s="49">
        <v>24100042</v>
      </c>
      <c r="E108" s="48" t="s">
        <v>221</v>
      </c>
      <c r="F108" s="45"/>
      <c r="G108" s="65" t="s">
        <v>313</v>
      </c>
      <c r="H108" s="65" t="s">
        <v>314</v>
      </c>
      <c r="I108" s="65" t="s">
        <v>314</v>
      </c>
      <c r="J108" s="44" t="s">
        <v>118</v>
      </c>
      <c r="K108" s="44"/>
      <c r="L108" s="44"/>
      <c r="M108" s="45">
        <v>100</v>
      </c>
      <c r="N108" s="44">
        <v>230000000</v>
      </c>
      <c r="O108" s="44" t="s">
        <v>119</v>
      </c>
      <c r="P108" s="44" t="s">
        <v>154</v>
      </c>
      <c r="Q108" s="44" t="s">
        <v>121</v>
      </c>
      <c r="R108" s="45">
        <v>230000000</v>
      </c>
      <c r="S108" s="44" t="s">
        <v>320</v>
      </c>
      <c r="T108" s="44"/>
      <c r="U108" s="44"/>
      <c r="V108" s="44" t="s">
        <v>123</v>
      </c>
      <c r="W108" s="44" t="s">
        <v>124</v>
      </c>
      <c r="X108" s="44">
        <v>0</v>
      </c>
      <c r="Y108" s="44">
        <v>100</v>
      </c>
      <c r="Z108" s="44">
        <v>0</v>
      </c>
      <c r="AA108" s="44"/>
      <c r="AB108" s="48" t="s">
        <v>125</v>
      </c>
      <c r="AC108" s="184"/>
      <c r="AD108" s="184"/>
      <c r="AE108" s="54">
        <v>114885600</v>
      </c>
      <c r="AF108" s="54">
        <f t="shared" si="3"/>
        <v>128671872.00000001</v>
      </c>
      <c r="AG108" s="129"/>
      <c r="AH108" s="129"/>
      <c r="AI108" s="54">
        <v>119481022</v>
      </c>
      <c r="AJ108" s="56">
        <f t="shared" si="6"/>
        <v>133818744.64000002</v>
      </c>
      <c r="AK108" s="184"/>
      <c r="AL108" s="184"/>
      <c r="AM108" s="54">
        <v>124260262</v>
      </c>
      <c r="AN108" s="56">
        <f t="shared" si="7"/>
        <v>139171493.44000003</v>
      </c>
      <c r="AO108" s="185"/>
      <c r="AP108" s="185"/>
      <c r="AQ108" s="54">
        <f t="shared" si="161"/>
        <v>0</v>
      </c>
      <c r="AR108" s="54">
        <f t="shared" si="161"/>
        <v>0</v>
      </c>
      <c r="AS108" s="185"/>
      <c r="AT108" s="185"/>
      <c r="AU108" s="54">
        <f t="shared" si="162"/>
        <v>0</v>
      </c>
      <c r="AV108" s="54">
        <f t="shared" si="162"/>
        <v>0</v>
      </c>
      <c r="AW108" s="185"/>
      <c r="AX108" s="56">
        <f t="shared" si="160"/>
        <v>358626884</v>
      </c>
      <c r="AY108" s="113">
        <f t="shared" si="143"/>
        <v>401662110.08000004</v>
      </c>
      <c r="AZ108" s="44" t="s">
        <v>126</v>
      </c>
      <c r="BA108" s="186" t="s">
        <v>321</v>
      </c>
      <c r="BB108" s="186" t="s">
        <v>319</v>
      </c>
      <c r="BC108" s="44"/>
      <c r="BD108" s="75"/>
      <c r="BE108" s="75"/>
      <c r="BF108" s="75"/>
      <c r="BG108" s="75"/>
      <c r="BH108" s="75"/>
      <c r="BI108" s="75"/>
      <c r="BJ108" s="75"/>
      <c r="BK108" s="75"/>
      <c r="BL108" s="85"/>
      <c r="BM108" s="85"/>
    </row>
    <row r="109" spans="1:67" ht="12.95" customHeight="1" x14ac:dyDescent="0.25">
      <c r="A109" s="48" t="s">
        <v>311</v>
      </c>
      <c r="B109" s="48" t="s">
        <v>473</v>
      </c>
      <c r="C109" s="48" t="s">
        <v>562</v>
      </c>
      <c r="D109" s="49">
        <v>24100043</v>
      </c>
      <c r="E109" s="48" t="s">
        <v>216</v>
      </c>
      <c r="F109" s="45"/>
      <c r="G109" s="65" t="s">
        <v>313</v>
      </c>
      <c r="H109" s="65" t="s">
        <v>314</v>
      </c>
      <c r="I109" s="65" t="s">
        <v>314</v>
      </c>
      <c r="J109" s="44" t="s">
        <v>118</v>
      </c>
      <c r="K109" s="44"/>
      <c r="L109" s="44"/>
      <c r="M109" s="45">
        <v>100</v>
      </c>
      <c r="N109" s="44">
        <v>230000000</v>
      </c>
      <c r="O109" s="44" t="s">
        <v>119</v>
      </c>
      <c r="P109" s="44" t="s">
        <v>154</v>
      </c>
      <c r="Q109" s="44" t="s">
        <v>121</v>
      </c>
      <c r="R109" s="45">
        <v>230000000</v>
      </c>
      <c r="S109" s="44" t="s">
        <v>205</v>
      </c>
      <c r="T109" s="44"/>
      <c r="U109" s="44"/>
      <c r="V109" s="44" t="s">
        <v>123</v>
      </c>
      <c r="W109" s="44" t="s">
        <v>124</v>
      </c>
      <c r="X109" s="44">
        <v>0</v>
      </c>
      <c r="Y109" s="44">
        <v>100</v>
      </c>
      <c r="Z109" s="44">
        <v>0</v>
      </c>
      <c r="AA109" s="44"/>
      <c r="AB109" s="48" t="s">
        <v>125</v>
      </c>
      <c r="AC109" s="184"/>
      <c r="AD109" s="184"/>
      <c r="AE109" s="54">
        <v>114885600</v>
      </c>
      <c r="AF109" s="54">
        <f t="shared" si="3"/>
        <v>128671872.00000001</v>
      </c>
      <c r="AG109" s="129"/>
      <c r="AH109" s="129"/>
      <c r="AI109" s="54">
        <v>119481022</v>
      </c>
      <c r="AJ109" s="56">
        <f t="shared" si="6"/>
        <v>133818744.64000002</v>
      </c>
      <c r="AK109" s="184"/>
      <c r="AL109" s="184"/>
      <c r="AM109" s="54">
        <v>124260262</v>
      </c>
      <c r="AN109" s="56">
        <f t="shared" si="7"/>
        <v>139171493.44000003</v>
      </c>
      <c r="AO109" s="185"/>
      <c r="AP109" s="185"/>
      <c r="AQ109" s="54">
        <f t="shared" si="161"/>
        <v>0</v>
      </c>
      <c r="AR109" s="54">
        <f t="shared" si="161"/>
        <v>0</v>
      </c>
      <c r="AS109" s="185"/>
      <c r="AT109" s="185"/>
      <c r="AU109" s="54">
        <f t="shared" si="162"/>
        <v>0</v>
      </c>
      <c r="AV109" s="54">
        <f t="shared" si="162"/>
        <v>0</v>
      </c>
      <c r="AW109" s="185"/>
      <c r="AX109" s="56">
        <f t="shared" si="160"/>
        <v>358626884</v>
      </c>
      <c r="AY109" s="113">
        <f t="shared" si="143"/>
        <v>401662110.08000004</v>
      </c>
      <c r="AZ109" s="44" t="s">
        <v>126</v>
      </c>
      <c r="BA109" s="186" t="s">
        <v>324</v>
      </c>
      <c r="BB109" s="186" t="s">
        <v>323</v>
      </c>
      <c r="BC109" s="44"/>
      <c r="BD109" s="75"/>
      <c r="BE109" s="75"/>
      <c r="BF109" s="75"/>
      <c r="BG109" s="75"/>
      <c r="BH109" s="75"/>
      <c r="BI109" s="75"/>
      <c r="BJ109" s="75"/>
      <c r="BK109" s="75"/>
      <c r="BL109" s="85"/>
      <c r="BM109" s="85"/>
    </row>
    <row r="110" spans="1:67" ht="12.95" customHeight="1" x14ac:dyDescent="0.25">
      <c r="A110" s="48" t="s">
        <v>311</v>
      </c>
      <c r="B110" s="48" t="s">
        <v>473</v>
      </c>
      <c r="C110" s="48" t="s">
        <v>562</v>
      </c>
      <c r="D110" s="49">
        <v>24100044</v>
      </c>
      <c r="E110" s="48" t="s">
        <v>211</v>
      </c>
      <c r="F110" s="45"/>
      <c r="G110" s="65" t="s">
        <v>313</v>
      </c>
      <c r="H110" s="65" t="s">
        <v>314</v>
      </c>
      <c r="I110" s="65" t="s">
        <v>314</v>
      </c>
      <c r="J110" s="44" t="s">
        <v>118</v>
      </c>
      <c r="K110" s="44"/>
      <c r="L110" s="44"/>
      <c r="M110" s="45">
        <v>100</v>
      </c>
      <c r="N110" s="44">
        <v>230000000</v>
      </c>
      <c r="O110" s="44" t="s">
        <v>119</v>
      </c>
      <c r="P110" s="44" t="s">
        <v>154</v>
      </c>
      <c r="Q110" s="44" t="s">
        <v>121</v>
      </c>
      <c r="R110" s="45">
        <v>230000000</v>
      </c>
      <c r="S110" s="44" t="s">
        <v>327</v>
      </c>
      <c r="T110" s="44"/>
      <c r="U110" s="44"/>
      <c r="V110" s="44" t="s">
        <v>123</v>
      </c>
      <c r="W110" s="44" t="s">
        <v>124</v>
      </c>
      <c r="X110" s="44">
        <v>0</v>
      </c>
      <c r="Y110" s="44">
        <v>100</v>
      </c>
      <c r="Z110" s="44">
        <v>0</v>
      </c>
      <c r="AA110" s="44"/>
      <c r="AB110" s="48" t="s">
        <v>125</v>
      </c>
      <c r="AC110" s="184"/>
      <c r="AD110" s="184"/>
      <c r="AE110" s="54">
        <v>57442800</v>
      </c>
      <c r="AF110" s="54">
        <f t="shared" si="3"/>
        <v>64335936.000000007</v>
      </c>
      <c r="AG110" s="129"/>
      <c r="AH110" s="129"/>
      <c r="AI110" s="54">
        <v>59740510</v>
      </c>
      <c r="AJ110" s="56">
        <f t="shared" si="6"/>
        <v>66909371.200000003</v>
      </c>
      <c r="AK110" s="184"/>
      <c r="AL110" s="184"/>
      <c r="AM110" s="54">
        <v>62130130</v>
      </c>
      <c r="AN110" s="56">
        <f t="shared" si="7"/>
        <v>69585745.600000009</v>
      </c>
      <c r="AO110" s="185"/>
      <c r="AP110" s="185"/>
      <c r="AQ110" s="54">
        <f t="shared" si="161"/>
        <v>0</v>
      </c>
      <c r="AR110" s="54">
        <f t="shared" si="161"/>
        <v>0</v>
      </c>
      <c r="AS110" s="185"/>
      <c r="AT110" s="185"/>
      <c r="AU110" s="54">
        <f t="shared" si="162"/>
        <v>0</v>
      </c>
      <c r="AV110" s="54">
        <f t="shared" si="162"/>
        <v>0</v>
      </c>
      <c r="AW110" s="185"/>
      <c r="AX110" s="56">
        <f t="shared" si="160"/>
        <v>179313440</v>
      </c>
      <c r="AY110" s="113">
        <f t="shared" si="143"/>
        <v>200831052.80000001</v>
      </c>
      <c r="AZ110" s="44" t="s">
        <v>126</v>
      </c>
      <c r="BA110" s="186" t="s">
        <v>328</v>
      </c>
      <c r="BB110" s="186" t="s">
        <v>326</v>
      </c>
      <c r="BC110" s="44"/>
      <c r="BD110" s="75"/>
      <c r="BE110" s="75"/>
      <c r="BF110" s="75"/>
      <c r="BG110" s="75"/>
      <c r="BH110" s="75"/>
      <c r="BI110" s="75"/>
      <c r="BJ110" s="75"/>
      <c r="BK110" s="75"/>
      <c r="BL110" s="85"/>
      <c r="BM110" s="85"/>
    </row>
    <row r="111" spans="1:67" ht="12.95" customHeight="1" x14ac:dyDescent="0.25">
      <c r="A111" s="48" t="s">
        <v>311</v>
      </c>
      <c r="B111" s="48" t="s">
        <v>473</v>
      </c>
      <c r="C111" s="48" t="s">
        <v>562</v>
      </c>
      <c r="D111" s="49">
        <v>24100045</v>
      </c>
      <c r="E111" s="48" t="s">
        <v>207</v>
      </c>
      <c r="F111" s="45"/>
      <c r="G111" s="65" t="s">
        <v>330</v>
      </c>
      <c r="H111" s="65" t="s">
        <v>331</v>
      </c>
      <c r="I111" s="65" t="s">
        <v>332</v>
      </c>
      <c r="J111" s="44" t="s">
        <v>118</v>
      </c>
      <c r="K111" s="44"/>
      <c r="L111" s="44"/>
      <c r="M111" s="45">
        <v>100</v>
      </c>
      <c r="N111" s="44">
        <v>230000000</v>
      </c>
      <c r="O111" s="44" t="s">
        <v>119</v>
      </c>
      <c r="P111" s="44" t="s">
        <v>154</v>
      </c>
      <c r="Q111" s="44" t="s">
        <v>121</v>
      </c>
      <c r="R111" s="45">
        <v>230000000</v>
      </c>
      <c r="S111" s="44" t="s">
        <v>316</v>
      </c>
      <c r="T111" s="44"/>
      <c r="U111" s="44"/>
      <c r="V111" s="44" t="s">
        <v>123</v>
      </c>
      <c r="W111" s="44" t="s">
        <v>124</v>
      </c>
      <c r="X111" s="44">
        <v>0</v>
      </c>
      <c r="Y111" s="44">
        <v>100</v>
      </c>
      <c r="Z111" s="44">
        <v>0</v>
      </c>
      <c r="AA111" s="44"/>
      <c r="AB111" s="48" t="s">
        <v>125</v>
      </c>
      <c r="AC111" s="184"/>
      <c r="AD111" s="184"/>
      <c r="AE111" s="54">
        <v>52965600</v>
      </c>
      <c r="AF111" s="54">
        <f t="shared" si="3"/>
        <v>59321472.000000007</v>
      </c>
      <c r="AG111" s="129"/>
      <c r="AH111" s="129"/>
      <c r="AI111" s="54">
        <v>55084222</v>
      </c>
      <c r="AJ111" s="56">
        <f t="shared" si="6"/>
        <v>61694328.640000008</v>
      </c>
      <c r="AK111" s="184"/>
      <c r="AL111" s="184"/>
      <c r="AM111" s="54">
        <f t="shared" ref="AM111:AM124" si="163">AI111*1.04</f>
        <v>57287590.880000003</v>
      </c>
      <c r="AN111" s="56">
        <f t="shared" si="7"/>
        <v>64162101.785600007</v>
      </c>
      <c r="AO111" s="185"/>
      <c r="AP111" s="185"/>
      <c r="AQ111" s="54">
        <f t="shared" si="161"/>
        <v>0</v>
      </c>
      <c r="AR111" s="54">
        <f t="shared" si="161"/>
        <v>0</v>
      </c>
      <c r="AS111" s="185"/>
      <c r="AT111" s="185"/>
      <c r="AU111" s="54">
        <f t="shared" si="162"/>
        <v>0</v>
      </c>
      <c r="AV111" s="54">
        <f t="shared" si="162"/>
        <v>0</v>
      </c>
      <c r="AW111" s="185"/>
      <c r="AX111" s="56">
        <v>0</v>
      </c>
      <c r="AY111" s="113">
        <f t="shared" si="143"/>
        <v>0</v>
      </c>
      <c r="AZ111" s="44" t="s">
        <v>126</v>
      </c>
      <c r="BA111" s="186" t="s">
        <v>334</v>
      </c>
      <c r="BB111" s="186" t="s">
        <v>333</v>
      </c>
      <c r="BC111" s="44"/>
      <c r="BD111" s="75"/>
      <c r="BE111" s="75"/>
      <c r="BF111" s="75"/>
      <c r="BG111" s="75"/>
      <c r="BH111" s="75"/>
      <c r="BI111" s="75"/>
      <c r="BJ111" s="75"/>
      <c r="BK111" s="75"/>
      <c r="BL111" s="61"/>
      <c r="BM111" s="61"/>
    </row>
    <row r="112" spans="1:67" ht="12.95" customHeight="1" x14ac:dyDescent="0.25">
      <c r="A112" s="61" t="s">
        <v>311</v>
      </c>
      <c r="B112" s="61" t="s">
        <v>473</v>
      </c>
      <c r="C112" s="61" t="s">
        <v>562</v>
      </c>
      <c r="D112" s="76">
        <v>24100045</v>
      </c>
      <c r="E112" s="61" t="s">
        <v>608</v>
      </c>
      <c r="F112" s="78"/>
      <c r="G112" s="132" t="s">
        <v>330</v>
      </c>
      <c r="H112" s="132" t="s">
        <v>331</v>
      </c>
      <c r="I112" s="132" t="s">
        <v>332</v>
      </c>
      <c r="J112" s="75" t="s">
        <v>118</v>
      </c>
      <c r="K112" s="75"/>
      <c r="L112" s="75"/>
      <c r="M112" s="78">
        <v>100</v>
      </c>
      <c r="N112" s="75">
        <v>230000000</v>
      </c>
      <c r="O112" s="75" t="s">
        <v>119</v>
      </c>
      <c r="P112" s="75" t="s">
        <v>154</v>
      </c>
      <c r="Q112" s="75" t="s">
        <v>121</v>
      </c>
      <c r="R112" s="78">
        <v>230000000</v>
      </c>
      <c r="S112" s="75" t="s">
        <v>122</v>
      </c>
      <c r="T112" s="75"/>
      <c r="U112" s="75"/>
      <c r="V112" s="75" t="s">
        <v>123</v>
      </c>
      <c r="W112" s="75" t="s">
        <v>124</v>
      </c>
      <c r="X112" s="75">
        <v>0</v>
      </c>
      <c r="Y112" s="75">
        <v>100</v>
      </c>
      <c r="Z112" s="75">
        <v>0</v>
      </c>
      <c r="AA112" s="75"/>
      <c r="AB112" s="61" t="s">
        <v>125</v>
      </c>
      <c r="AC112" s="310"/>
      <c r="AD112" s="310"/>
      <c r="AE112" s="122">
        <v>248432763.84999999</v>
      </c>
      <c r="AF112" s="122">
        <v>278244695.51200002</v>
      </c>
      <c r="AG112" s="307"/>
      <c r="AH112" s="307"/>
      <c r="AI112" s="122">
        <v>258581872.06999999</v>
      </c>
      <c r="AJ112" s="85">
        <v>289611696.7184</v>
      </c>
      <c r="AK112" s="310"/>
      <c r="AL112" s="310"/>
      <c r="AM112" s="122">
        <v>268969627.75</v>
      </c>
      <c r="AN112" s="85">
        <v>301245983.08000004</v>
      </c>
      <c r="AO112" s="185"/>
      <c r="AP112" s="185"/>
      <c r="AQ112" s="122">
        <v>0</v>
      </c>
      <c r="AR112" s="122">
        <v>0</v>
      </c>
      <c r="AS112" s="185"/>
      <c r="AT112" s="185"/>
      <c r="AU112" s="122">
        <v>0</v>
      </c>
      <c r="AV112" s="122">
        <v>0</v>
      </c>
      <c r="AW112" s="185"/>
      <c r="AX112" s="85">
        <v>775984263.66999996</v>
      </c>
      <c r="AY112" s="113">
        <f>AX112*1.12</f>
        <v>869102375.31040001</v>
      </c>
      <c r="AZ112" s="75" t="s">
        <v>126</v>
      </c>
      <c r="BA112" s="311" t="s">
        <v>650</v>
      </c>
      <c r="BB112" s="311" t="s">
        <v>651</v>
      </c>
      <c r="BC112" s="75"/>
      <c r="BD112" s="75"/>
      <c r="BE112" s="75"/>
      <c r="BF112" s="75"/>
      <c r="BG112" s="75"/>
      <c r="BH112" s="75"/>
      <c r="BI112" s="75"/>
      <c r="BJ112" s="75"/>
      <c r="BK112" s="75"/>
      <c r="BL112" s="61"/>
      <c r="BM112" s="61"/>
    </row>
    <row r="113" spans="1:65" ht="12.95" customHeight="1" x14ac:dyDescent="0.25">
      <c r="A113" s="48" t="s">
        <v>311</v>
      </c>
      <c r="B113" s="48" t="s">
        <v>473</v>
      </c>
      <c r="C113" s="48" t="s">
        <v>562</v>
      </c>
      <c r="D113" s="49">
        <v>24100046</v>
      </c>
      <c r="E113" s="48" t="s">
        <v>203</v>
      </c>
      <c r="F113" s="45"/>
      <c r="G113" s="65" t="s">
        <v>330</v>
      </c>
      <c r="H113" s="65" t="s">
        <v>331</v>
      </c>
      <c r="I113" s="65" t="s">
        <v>332</v>
      </c>
      <c r="J113" s="44" t="s">
        <v>118</v>
      </c>
      <c r="K113" s="44"/>
      <c r="L113" s="44"/>
      <c r="M113" s="45">
        <v>100</v>
      </c>
      <c r="N113" s="44">
        <v>230000000</v>
      </c>
      <c r="O113" s="44" t="s">
        <v>119</v>
      </c>
      <c r="P113" s="44" t="s">
        <v>154</v>
      </c>
      <c r="Q113" s="44" t="s">
        <v>121</v>
      </c>
      <c r="R113" s="45">
        <v>230000000</v>
      </c>
      <c r="S113" s="44" t="s">
        <v>320</v>
      </c>
      <c r="T113" s="44"/>
      <c r="U113" s="44"/>
      <c r="V113" s="44" t="s">
        <v>123</v>
      </c>
      <c r="W113" s="44" t="s">
        <v>124</v>
      </c>
      <c r="X113" s="44">
        <v>0</v>
      </c>
      <c r="Y113" s="44">
        <v>100</v>
      </c>
      <c r="Z113" s="44">
        <v>0</v>
      </c>
      <c r="AA113" s="44"/>
      <c r="AB113" s="48" t="s">
        <v>125</v>
      </c>
      <c r="AC113" s="184"/>
      <c r="AD113" s="184"/>
      <c r="AE113" s="54">
        <v>105931200</v>
      </c>
      <c r="AF113" s="54">
        <f t="shared" si="3"/>
        <v>118642944.00000001</v>
      </c>
      <c r="AG113" s="129"/>
      <c r="AH113" s="129"/>
      <c r="AI113" s="54">
        <f t="shared" ref="AI113:AI124" si="164">AE113*1.04</f>
        <v>110168448</v>
      </c>
      <c r="AJ113" s="56">
        <f t="shared" si="6"/>
        <v>123388661.76000001</v>
      </c>
      <c r="AK113" s="184"/>
      <c r="AL113" s="184"/>
      <c r="AM113" s="54">
        <f t="shared" si="163"/>
        <v>114575185.92</v>
      </c>
      <c r="AN113" s="56">
        <f t="shared" si="7"/>
        <v>128324208.23040001</v>
      </c>
      <c r="AO113" s="185"/>
      <c r="AP113" s="185"/>
      <c r="AQ113" s="54">
        <f t="shared" si="161"/>
        <v>0</v>
      </c>
      <c r="AR113" s="54">
        <f t="shared" si="161"/>
        <v>0</v>
      </c>
      <c r="AS113" s="185"/>
      <c r="AT113" s="185"/>
      <c r="AU113" s="54">
        <f t="shared" si="162"/>
        <v>0</v>
      </c>
      <c r="AV113" s="54">
        <f t="shared" si="162"/>
        <v>0</v>
      </c>
      <c r="AW113" s="185"/>
      <c r="AX113" s="56">
        <v>0</v>
      </c>
      <c r="AY113" s="113">
        <f t="shared" si="143"/>
        <v>0</v>
      </c>
      <c r="AZ113" s="44" t="s">
        <v>126</v>
      </c>
      <c r="BA113" s="186" t="s">
        <v>337</v>
      </c>
      <c r="BB113" s="186" t="s">
        <v>336</v>
      </c>
      <c r="BC113" s="44"/>
      <c r="BD113" s="75"/>
      <c r="BE113" s="75"/>
      <c r="BF113" s="75"/>
      <c r="BG113" s="75"/>
      <c r="BH113" s="75"/>
      <c r="BI113" s="75"/>
      <c r="BJ113" s="75"/>
      <c r="BK113" s="75"/>
      <c r="BL113" s="61"/>
      <c r="BM113" s="61"/>
    </row>
    <row r="114" spans="1:65" ht="12.95" customHeight="1" x14ac:dyDescent="0.25">
      <c r="A114" s="48" t="s">
        <v>311</v>
      </c>
      <c r="B114" s="48" t="s">
        <v>473</v>
      </c>
      <c r="C114" s="48" t="s">
        <v>562</v>
      </c>
      <c r="D114" s="49">
        <v>24100047</v>
      </c>
      <c r="E114" s="48" t="s">
        <v>199</v>
      </c>
      <c r="F114" s="45"/>
      <c r="G114" s="65" t="s">
        <v>330</v>
      </c>
      <c r="H114" s="65" t="s">
        <v>331</v>
      </c>
      <c r="I114" s="65" t="s">
        <v>332</v>
      </c>
      <c r="J114" s="44" t="s">
        <v>118</v>
      </c>
      <c r="K114" s="44"/>
      <c r="L114" s="44"/>
      <c r="M114" s="45">
        <v>100</v>
      </c>
      <c r="N114" s="44">
        <v>230000000</v>
      </c>
      <c r="O114" s="44" t="s">
        <v>119</v>
      </c>
      <c r="P114" s="44" t="s">
        <v>154</v>
      </c>
      <c r="Q114" s="44" t="s">
        <v>121</v>
      </c>
      <c r="R114" s="45">
        <v>230000000</v>
      </c>
      <c r="S114" s="44" t="s">
        <v>205</v>
      </c>
      <c r="T114" s="44"/>
      <c r="U114" s="44"/>
      <c r="V114" s="44" t="s">
        <v>123</v>
      </c>
      <c r="W114" s="44" t="s">
        <v>124</v>
      </c>
      <c r="X114" s="44">
        <v>0</v>
      </c>
      <c r="Y114" s="44">
        <v>100</v>
      </c>
      <c r="Z114" s="44">
        <v>0</v>
      </c>
      <c r="AA114" s="44"/>
      <c r="AB114" s="48" t="s">
        <v>125</v>
      </c>
      <c r="AC114" s="184"/>
      <c r="AD114" s="184"/>
      <c r="AE114" s="54">
        <v>52965600</v>
      </c>
      <c r="AF114" s="54">
        <f t="shared" si="3"/>
        <v>59321472.000000007</v>
      </c>
      <c r="AG114" s="129"/>
      <c r="AH114" s="129"/>
      <c r="AI114" s="54">
        <v>55084222</v>
      </c>
      <c r="AJ114" s="56">
        <f t="shared" si="6"/>
        <v>61694328.640000008</v>
      </c>
      <c r="AK114" s="184"/>
      <c r="AL114" s="184"/>
      <c r="AM114" s="54">
        <f t="shared" si="163"/>
        <v>57287590.880000003</v>
      </c>
      <c r="AN114" s="56">
        <f t="shared" si="7"/>
        <v>64162101.785600007</v>
      </c>
      <c r="AO114" s="185"/>
      <c r="AP114" s="185"/>
      <c r="AQ114" s="54">
        <f t="shared" si="161"/>
        <v>0</v>
      </c>
      <c r="AR114" s="54">
        <f t="shared" si="161"/>
        <v>0</v>
      </c>
      <c r="AS114" s="185"/>
      <c r="AT114" s="185"/>
      <c r="AU114" s="54">
        <f t="shared" si="162"/>
        <v>0</v>
      </c>
      <c r="AV114" s="54">
        <f t="shared" si="162"/>
        <v>0</v>
      </c>
      <c r="AW114" s="185"/>
      <c r="AX114" s="56">
        <v>0</v>
      </c>
      <c r="AY114" s="113">
        <f t="shared" si="143"/>
        <v>0</v>
      </c>
      <c r="AZ114" s="44" t="s">
        <v>126</v>
      </c>
      <c r="BA114" s="186" t="s">
        <v>340</v>
      </c>
      <c r="BB114" s="186" t="s">
        <v>339</v>
      </c>
      <c r="BC114" s="44"/>
      <c r="BD114" s="75"/>
      <c r="BE114" s="75"/>
      <c r="BF114" s="75"/>
      <c r="BG114" s="75"/>
      <c r="BH114" s="75"/>
      <c r="BI114" s="75"/>
      <c r="BJ114" s="75"/>
      <c r="BK114" s="75"/>
      <c r="BL114" s="61"/>
      <c r="BM114" s="61"/>
    </row>
    <row r="115" spans="1:65" ht="12.95" customHeight="1" x14ac:dyDescent="0.25">
      <c r="A115" s="48" t="s">
        <v>311</v>
      </c>
      <c r="B115" s="48" t="s">
        <v>473</v>
      </c>
      <c r="C115" s="48" t="s">
        <v>562</v>
      </c>
      <c r="D115" s="49">
        <v>24100048</v>
      </c>
      <c r="E115" s="48" t="s">
        <v>193</v>
      </c>
      <c r="F115" s="45"/>
      <c r="G115" s="65" t="s">
        <v>330</v>
      </c>
      <c r="H115" s="65" t="s">
        <v>331</v>
      </c>
      <c r="I115" s="65" t="s">
        <v>332</v>
      </c>
      <c r="J115" s="44" t="s">
        <v>118</v>
      </c>
      <c r="K115" s="44"/>
      <c r="L115" s="44"/>
      <c r="M115" s="45">
        <v>100</v>
      </c>
      <c r="N115" s="44">
        <v>230000000</v>
      </c>
      <c r="O115" s="44" t="s">
        <v>119</v>
      </c>
      <c r="P115" s="44" t="s">
        <v>154</v>
      </c>
      <c r="Q115" s="44" t="s">
        <v>121</v>
      </c>
      <c r="R115" s="45">
        <v>230000000</v>
      </c>
      <c r="S115" s="44" t="s">
        <v>327</v>
      </c>
      <c r="T115" s="44"/>
      <c r="U115" s="44"/>
      <c r="V115" s="44" t="s">
        <v>123</v>
      </c>
      <c r="W115" s="44" t="s">
        <v>124</v>
      </c>
      <c r="X115" s="44">
        <v>0</v>
      </c>
      <c r="Y115" s="44">
        <v>100</v>
      </c>
      <c r="Z115" s="44">
        <v>0</v>
      </c>
      <c r="AA115" s="44"/>
      <c r="AB115" s="48" t="s">
        <v>125</v>
      </c>
      <c r="AC115" s="184"/>
      <c r="AD115" s="184"/>
      <c r="AE115" s="54">
        <v>24120000</v>
      </c>
      <c r="AF115" s="54">
        <f t="shared" si="3"/>
        <v>27014400.000000004</v>
      </c>
      <c r="AG115" s="129"/>
      <c r="AH115" s="129"/>
      <c r="AI115" s="54">
        <f t="shared" si="164"/>
        <v>25084800</v>
      </c>
      <c r="AJ115" s="56">
        <f t="shared" si="6"/>
        <v>28094976.000000004</v>
      </c>
      <c r="AK115" s="184"/>
      <c r="AL115" s="184"/>
      <c r="AM115" s="54">
        <f t="shared" si="163"/>
        <v>26088192</v>
      </c>
      <c r="AN115" s="56">
        <f t="shared" si="7"/>
        <v>29218775.040000003</v>
      </c>
      <c r="AO115" s="185"/>
      <c r="AP115" s="185"/>
      <c r="AQ115" s="54">
        <f t="shared" si="161"/>
        <v>0</v>
      </c>
      <c r="AR115" s="54">
        <f t="shared" si="161"/>
        <v>0</v>
      </c>
      <c r="AS115" s="185"/>
      <c r="AT115" s="185"/>
      <c r="AU115" s="54">
        <f t="shared" si="162"/>
        <v>0</v>
      </c>
      <c r="AV115" s="54">
        <f t="shared" si="162"/>
        <v>0</v>
      </c>
      <c r="AW115" s="185"/>
      <c r="AX115" s="56">
        <v>0</v>
      </c>
      <c r="AY115" s="113">
        <f t="shared" si="143"/>
        <v>0</v>
      </c>
      <c r="AZ115" s="44" t="s">
        <v>126</v>
      </c>
      <c r="BA115" s="186" t="s">
        <v>343</v>
      </c>
      <c r="BB115" s="186" t="s">
        <v>342</v>
      </c>
      <c r="BC115" s="44"/>
      <c r="BD115" s="75"/>
      <c r="BE115" s="75"/>
      <c r="BF115" s="75"/>
      <c r="BG115" s="75"/>
      <c r="BH115" s="75"/>
      <c r="BI115" s="75"/>
      <c r="BJ115" s="75"/>
      <c r="BK115" s="75"/>
      <c r="BL115" s="61"/>
      <c r="BM115" s="61"/>
    </row>
    <row r="116" spans="1:65" ht="12.95" customHeight="1" x14ac:dyDescent="0.25">
      <c r="A116" s="48" t="s">
        <v>311</v>
      </c>
      <c r="B116" s="48" t="s">
        <v>474</v>
      </c>
      <c r="C116" s="48"/>
      <c r="D116" s="49">
        <v>24100049</v>
      </c>
      <c r="E116" s="48" t="s">
        <v>240</v>
      </c>
      <c r="F116" s="45"/>
      <c r="G116" s="108" t="s">
        <v>345</v>
      </c>
      <c r="H116" s="108" t="s">
        <v>346</v>
      </c>
      <c r="I116" s="108" t="s">
        <v>347</v>
      </c>
      <c r="J116" s="44" t="s">
        <v>118</v>
      </c>
      <c r="K116" s="44"/>
      <c r="L116" s="44"/>
      <c r="M116" s="45">
        <v>100</v>
      </c>
      <c r="N116" s="44">
        <v>230000000</v>
      </c>
      <c r="O116" s="44" t="s">
        <v>119</v>
      </c>
      <c r="P116" s="44" t="s">
        <v>154</v>
      </c>
      <c r="Q116" s="44" t="s">
        <v>121</v>
      </c>
      <c r="R116" s="45">
        <v>230000000</v>
      </c>
      <c r="S116" s="44" t="s">
        <v>316</v>
      </c>
      <c r="T116" s="44"/>
      <c r="U116" s="44"/>
      <c r="V116" s="44" t="s">
        <v>123</v>
      </c>
      <c r="W116" s="44" t="s">
        <v>124</v>
      </c>
      <c r="X116" s="44">
        <v>0</v>
      </c>
      <c r="Y116" s="44">
        <v>100</v>
      </c>
      <c r="Z116" s="44">
        <v>0</v>
      </c>
      <c r="AA116" s="44"/>
      <c r="AB116" s="48" t="s">
        <v>125</v>
      </c>
      <c r="AC116" s="184"/>
      <c r="AD116" s="184"/>
      <c r="AE116" s="54">
        <f>90200000+244400</f>
        <v>90444400</v>
      </c>
      <c r="AF116" s="54">
        <f t="shared" si="3"/>
        <v>101297728.00000001</v>
      </c>
      <c r="AG116" s="129"/>
      <c r="AH116" s="129"/>
      <c r="AI116" s="54">
        <v>94062174</v>
      </c>
      <c r="AJ116" s="56">
        <f t="shared" si="6"/>
        <v>105349634.88000001</v>
      </c>
      <c r="AK116" s="184"/>
      <c r="AL116" s="184"/>
      <c r="AM116" s="54">
        <f t="shared" si="163"/>
        <v>97824660.960000008</v>
      </c>
      <c r="AN116" s="56">
        <f t="shared" si="7"/>
        <v>109563620.27520002</v>
      </c>
      <c r="AO116" s="185"/>
      <c r="AP116" s="185"/>
      <c r="AQ116" s="54">
        <f t="shared" si="161"/>
        <v>0</v>
      </c>
      <c r="AR116" s="54">
        <f t="shared" si="161"/>
        <v>0</v>
      </c>
      <c r="AS116" s="185"/>
      <c r="AT116" s="185"/>
      <c r="AU116" s="54">
        <f t="shared" si="162"/>
        <v>0</v>
      </c>
      <c r="AV116" s="54">
        <f t="shared" si="162"/>
        <v>0</v>
      </c>
      <c r="AW116" s="185"/>
      <c r="AX116" s="56">
        <f t="shared" si="160"/>
        <v>282331234.96000004</v>
      </c>
      <c r="AY116" s="113">
        <f t="shared" si="143"/>
        <v>316210983.15520006</v>
      </c>
      <c r="AZ116" s="44" t="s">
        <v>126</v>
      </c>
      <c r="BA116" s="44" t="s">
        <v>349</v>
      </c>
      <c r="BB116" s="186" t="s">
        <v>348</v>
      </c>
      <c r="BC116" s="44"/>
      <c r="BD116" s="75"/>
      <c r="BE116" s="75"/>
      <c r="BF116" s="75"/>
      <c r="BG116" s="75"/>
      <c r="BH116" s="75"/>
      <c r="BI116" s="75"/>
      <c r="BJ116" s="75"/>
      <c r="BK116" s="75"/>
      <c r="BL116" s="85"/>
      <c r="BM116" s="85"/>
    </row>
    <row r="117" spans="1:65" ht="12.95" customHeight="1" x14ac:dyDescent="0.25">
      <c r="A117" s="48" t="s">
        <v>311</v>
      </c>
      <c r="B117" s="48" t="s">
        <v>474</v>
      </c>
      <c r="C117" s="48"/>
      <c r="D117" s="49">
        <v>24100050</v>
      </c>
      <c r="E117" s="48" t="s">
        <v>234</v>
      </c>
      <c r="F117" s="45"/>
      <c r="G117" s="108" t="s">
        <v>345</v>
      </c>
      <c r="H117" s="108" t="s">
        <v>346</v>
      </c>
      <c r="I117" s="108" t="s">
        <v>347</v>
      </c>
      <c r="J117" s="44" t="s">
        <v>118</v>
      </c>
      <c r="K117" s="44"/>
      <c r="L117" s="44"/>
      <c r="M117" s="45">
        <v>100</v>
      </c>
      <c r="N117" s="44">
        <v>230000000</v>
      </c>
      <c r="O117" s="44" t="s">
        <v>119</v>
      </c>
      <c r="P117" s="44" t="s">
        <v>154</v>
      </c>
      <c r="Q117" s="44" t="s">
        <v>121</v>
      </c>
      <c r="R117" s="45">
        <v>230000000</v>
      </c>
      <c r="S117" s="44" t="s">
        <v>205</v>
      </c>
      <c r="T117" s="44"/>
      <c r="U117" s="44"/>
      <c r="V117" s="44" t="s">
        <v>123</v>
      </c>
      <c r="W117" s="44" t="s">
        <v>124</v>
      </c>
      <c r="X117" s="44">
        <v>0</v>
      </c>
      <c r="Y117" s="44">
        <v>100</v>
      </c>
      <c r="Z117" s="44">
        <v>0</v>
      </c>
      <c r="AA117" s="44"/>
      <c r="AB117" s="48" t="s">
        <v>125</v>
      </c>
      <c r="AC117" s="184"/>
      <c r="AD117" s="184"/>
      <c r="AE117" s="54">
        <f>111290400+1230000</f>
        <v>112520400</v>
      </c>
      <c r="AF117" s="54">
        <f t="shared" si="3"/>
        <v>126022848.00000001</v>
      </c>
      <c r="AG117" s="129"/>
      <c r="AH117" s="129"/>
      <c r="AI117" s="54">
        <v>117021214</v>
      </c>
      <c r="AJ117" s="56">
        <f t="shared" si="6"/>
        <v>131063759.68000001</v>
      </c>
      <c r="AK117" s="184"/>
      <c r="AL117" s="184"/>
      <c r="AM117" s="54">
        <f t="shared" si="163"/>
        <v>121702062.56</v>
      </c>
      <c r="AN117" s="56">
        <f t="shared" si="7"/>
        <v>136306310.06720001</v>
      </c>
      <c r="AO117" s="185"/>
      <c r="AP117" s="185"/>
      <c r="AQ117" s="54">
        <f t="shared" si="161"/>
        <v>0</v>
      </c>
      <c r="AR117" s="54">
        <f t="shared" si="161"/>
        <v>0</v>
      </c>
      <c r="AS117" s="185"/>
      <c r="AT117" s="185"/>
      <c r="AU117" s="54">
        <f t="shared" si="162"/>
        <v>0</v>
      </c>
      <c r="AV117" s="54">
        <f t="shared" si="162"/>
        <v>0</v>
      </c>
      <c r="AW117" s="185"/>
      <c r="AX117" s="56">
        <f t="shared" si="160"/>
        <v>351243676.56</v>
      </c>
      <c r="AY117" s="113">
        <f t="shared" si="143"/>
        <v>393392917.74720001</v>
      </c>
      <c r="AZ117" s="44" t="s">
        <v>126</v>
      </c>
      <c r="BA117" s="44" t="s">
        <v>352</v>
      </c>
      <c r="BB117" s="186" t="s">
        <v>351</v>
      </c>
      <c r="BC117" s="44"/>
      <c r="BD117" s="75"/>
      <c r="BE117" s="75"/>
      <c r="BF117" s="75"/>
      <c r="BG117" s="75"/>
      <c r="BH117" s="75"/>
      <c r="BI117" s="75"/>
      <c r="BJ117" s="75"/>
      <c r="BK117" s="75"/>
      <c r="BL117" s="85"/>
      <c r="BM117" s="85"/>
    </row>
    <row r="118" spans="1:65" ht="12.95" customHeight="1" x14ac:dyDescent="0.25">
      <c r="A118" s="48" t="s">
        <v>311</v>
      </c>
      <c r="B118" s="48" t="s">
        <v>474</v>
      </c>
      <c r="C118" s="48"/>
      <c r="D118" s="49">
        <v>24100051</v>
      </c>
      <c r="E118" s="48" t="s">
        <v>230</v>
      </c>
      <c r="F118" s="45"/>
      <c r="G118" s="108" t="s">
        <v>345</v>
      </c>
      <c r="H118" s="108" t="s">
        <v>346</v>
      </c>
      <c r="I118" s="108" t="s">
        <v>347</v>
      </c>
      <c r="J118" s="44" t="s">
        <v>118</v>
      </c>
      <c r="K118" s="44"/>
      <c r="L118" s="44"/>
      <c r="M118" s="45">
        <v>100</v>
      </c>
      <c r="N118" s="44">
        <v>230000000</v>
      </c>
      <c r="O118" s="44" t="s">
        <v>119</v>
      </c>
      <c r="P118" s="44" t="s">
        <v>154</v>
      </c>
      <c r="Q118" s="44" t="s">
        <v>121</v>
      </c>
      <c r="R118" s="45">
        <v>230000000</v>
      </c>
      <c r="S118" s="44" t="s">
        <v>327</v>
      </c>
      <c r="T118" s="44"/>
      <c r="U118" s="44"/>
      <c r="V118" s="44" t="s">
        <v>123</v>
      </c>
      <c r="W118" s="44" t="s">
        <v>124</v>
      </c>
      <c r="X118" s="44">
        <v>0</v>
      </c>
      <c r="Y118" s="44">
        <v>100</v>
      </c>
      <c r="Z118" s="44">
        <v>0</v>
      </c>
      <c r="AA118" s="44"/>
      <c r="AB118" s="48" t="s">
        <v>125</v>
      </c>
      <c r="AC118" s="184"/>
      <c r="AD118" s="184"/>
      <c r="AE118" s="54">
        <v>65700000</v>
      </c>
      <c r="AF118" s="54">
        <f t="shared" si="3"/>
        <v>73584000</v>
      </c>
      <c r="AG118" s="129"/>
      <c r="AH118" s="129"/>
      <c r="AI118" s="54">
        <v>68328000</v>
      </c>
      <c r="AJ118" s="56">
        <f t="shared" si="6"/>
        <v>76527360</v>
      </c>
      <c r="AK118" s="184"/>
      <c r="AL118" s="184"/>
      <c r="AM118" s="54">
        <f t="shared" si="163"/>
        <v>71061120</v>
      </c>
      <c r="AN118" s="56">
        <f t="shared" si="7"/>
        <v>79588454.400000006</v>
      </c>
      <c r="AO118" s="185"/>
      <c r="AP118" s="185"/>
      <c r="AQ118" s="54">
        <f t="shared" si="161"/>
        <v>0</v>
      </c>
      <c r="AR118" s="54">
        <f t="shared" si="161"/>
        <v>0</v>
      </c>
      <c r="AS118" s="185"/>
      <c r="AT118" s="185"/>
      <c r="AU118" s="54">
        <f t="shared" si="162"/>
        <v>0</v>
      </c>
      <c r="AV118" s="54">
        <f t="shared" si="162"/>
        <v>0</v>
      </c>
      <c r="AW118" s="185"/>
      <c r="AX118" s="56">
        <f t="shared" si="160"/>
        <v>205089120</v>
      </c>
      <c r="AY118" s="113">
        <f t="shared" si="143"/>
        <v>229699814.40000004</v>
      </c>
      <c r="AZ118" s="44" t="s">
        <v>126</v>
      </c>
      <c r="BA118" s="44" t="s">
        <v>355</v>
      </c>
      <c r="BB118" s="44" t="s">
        <v>354</v>
      </c>
      <c r="BC118" s="44"/>
      <c r="BD118" s="75"/>
      <c r="BE118" s="75"/>
      <c r="BF118" s="75"/>
      <c r="BG118" s="75"/>
      <c r="BH118" s="75"/>
      <c r="BI118" s="75"/>
      <c r="BJ118" s="75"/>
      <c r="BK118" s="75"/>
      <c r="BL118" s="85"/>
      <c r="BM118" s="85"/>
    </row>
    <row r="119" spans="1:65" ht="12.95" customHeight="1" x14ac:dyDescent="0.25">
      <c r="A119" s="48" t="s">
        <v>311</v>
      </c>
      <c r="B119" s="48" t="s">
        <v>474</v>
      </c>
      <c r="C119" s="48"/>
      <c r="D119" s="49">
        <v>24100052</v>
      </c>
      <c r="E119" s="48" t="s">
        <v>227</v>
      </c>
      <c r="F119" s="45"/>
      <c r="G119" s="108" t="s">
        <v>345</v>
      </c>
      <c r="H119" s="108" t="s">
        <v>346</v>
      </c>
      <c r="I119" s="108" t="s">
        <v>347</v>
      </c>
      <c r="J119" s="44" t="s">
        <v>118</v>
      </c>
      <c r="K119" s="44"/>
      <c r="L119" s="44"/>
      <c r="M119" s="45">
        <v>100</v>
      </c>
      <c r="N119" s="44">
        <v>230000000</v>
      </c>
      <c r="O119" s="44" t="s">
        <v>119</v>
      </c>
      <c r="P119" s="44" t="s">
        <v>154</v>
      </c>
      <c r="Q119" s="44" t="s">
        <v>121</v>
      </c>
      <c r="R119" s="45">
        <v>230000000</v>
      </c>
      <c r="S119" s="44" t="s">
        <v>155</v>
      </c>
      <c r="T119" s="44"/>
      <c r="U119" s="44"/>
      <c r="V119" s="44" t="s">
        <v>123</v>
      </c>
      <c r="W119" s="44" t="s">
        <v>124</v>
      </c>
      <c r="X119" s="44">
        <v>0</v>
      </c>
      <c r="Y119" s="44">
        <v>100</v>
      </c>
      <c r="Z119" s="44">
        <v>0</v>
      </c>
      <c r="AA119" s="44"/>
      <c r="AB119" s="48" t="s">
        <v>125</v>
      </c>
      <c r="AC119" s="184"/>
      <c r="AD119" s="184"/>
      <c r="AE119" s="54">
        <f>2851800-244400</f>
        <v>2607400</v>
      </c>
      <c r="AF119" s="54">
        <f t="shared" si="3"/>
        <v>2920288.0000000005</v>
      </c>
      <c r="AG119" s="129"/>
      <c r="AH119" s="129"/>
      <c r="AI119" s="54">
        <v>2711694</v>
      </c>
      <c r="AJ119" s="56">
        <f t="shared" si="6"/>
        <v>3037097.2800000003</v>
      </c>
      <c r="AK119" s="184"/>
      <c r="AL119" s="184"/>
      <c r="AM119" s="54">
        <f t="shared" si="163"/>
        <v>2820161.7600000002</v>
      </c>
      <c r="AN119" s="56">
        <f t="shared" si="7"/>
        <v>3158581.1712000007</v>
      </c>
      <c r="AO119" s="185"/>
      <c r="AP119" s="185"/>
      <c r="AQ119" s="54">
        <f t="shared" si="161"/>
        <v>0</v>
      </c>
      <c r="AR119" s="54">
        <f t="shared" si="161"/>
        <v>0</v>
      </c>
      <c r="AS119" s="185"/>
      <c r="AT119" s="185"/>
      <c r="AU119" s="54">
        <f t="shared" si="162"/>
        <v>0</v>
      </c>
      <c r="AV119" s="54">
        <f t="shared" si="162"/>
        <v>0</v>
      </c>
      <c r="AW119" s="185"/>
      <c r="AX119" s="56">
        <f t="shared" si="160"/>
        <v>8139255.7599999998</v>
      </c>
      <c r="AY119" s="113">
        <f t="shared" si="143"/>
        <v>9115966.4512000009</v>
      </c>
      <c r="AZ119" s="44" t="s">
        <v>126</v>
      </c>
      <c r="BA119" s="44" t="s">
        <v>358</v>
      </c>
      <c r="BB119" s="44" t="s">
        <v>357</v>
      </c>
      <c r="BC119" s="44"/>
      <c r="BD119" s="75"/>
      <c r="BE119" s="75"/>
      <c r="BF119" s="75"/>
      <c r="BG119" s="75"/>
      <c r="BH119" s="75"/>
      <c r="BI119" s="75"/>
      <c r="BJ119" s="75"/>
      <c r="BK119" s="75"/>
      <c r="BL119" s="85"/>
      <c r="BM119" s="85"/>
    </row>
    <row r="120" spans="1:65" ht="12.95" customHeight="1" x14ac:dyDescent="0.25">
      <c r="A120" s="48" t="s">
        <v>311</v>
      </c>
      <c r="B120" s="48" t="s">
        <v>475</v>
      </c>
      <c r="C120" s="48"/>
      <c r="D120" s="49">
        <v>24100053</v>
      </c>
      <c r="E120" s="48" t="s">
        <v>256</v>
      </c>
      <c r="F120" s="45"/>
      <c r="G120" s="108" t="s">
        <v>360</v>
      </c>
      <c r="H120" s="108" t="s">
        <v>361</v>
      </c>
      <c r="I120" s="108" t="s">
        <v>361</v>
      </c>
      <c r="J120" s="44" t="s">
        <v>118</v>
      </c>
      <c r="K120" s="44"/>
      <c r="L120" s="44"/>
      <c r="M120" s="45">
        <v>100</v>
      </c>
      <c r="N120" s="44">
        <v>230000000</v>
      </c>
      <c r="O120" s="44" t="s">
        <v>119</v>
      </c>
      <c r="P120" s="44" t="s">
        <v>154</v>
      </c>
      <c r="Q120" s="44" t="s">
        <v>121</v>
      </c>
      <c r="R120" s="45">
        <v>230000000</v>
      </c>
      <c r="S120" s="44" t="s">
        <v>316</v>
      </c>
      <c r="T120" s="44"/>
      <c r="U120" s="44"/>
      <c r="V120" s="44" t="s">
        <v>123</v>
      </c>
      <c r="W120" s="44" t="s">
        <v>124</v>
      </c>
      <c r="X120" s="44">
        <v>0</v>
      </c>
      <c r="Y120" s="44">
        <v>100</v>
      </c>
      <c r="Z120" s="44">
        <v>0</v>
      </c>
      <c r="AA120" s="44"/>
      <c r="AB120" s="48" t="s">
        <v>125</v>
      </c>
      <c r="AC120" s="184"/>
      <c r="AD120" s="184"/>
      <c r="AE120" s="54">
        <f>20535000+1985050</f>
        <v>22520050</v>
      </c>
      <c r="AF120" s="54">
        <f t="shared" si="3"/>
        <v>25222456.000000004</v>
      </c>
      <c r="AG120" s="129"/>
      <c r="AH120" s="129"/>
      <c r="AI120" s="54">
        <f t="shared" si="164"/>
        <v>23420852</v>
      </c>
      <c r="AJ120" s="56">
        <f t="shared" si="6"/>
        <v>26231354.240000002</v>
      </c>
      <c r="AK120" s="184"/>
      <c r="AL120" s="184"/>
      <c r="AM120" s="54">
        <f t="shared" si="163"/>
        <v>24357686.080000002</v>
      </c>
      <c r="AN120" s="56">
        <f t="shared" si="7"/>
        <v>27280608.409600005</v>
      </c>
      <c r="AO120" s="185"/>
      <c r="AP120" s="185"/>
      <c r="AQ120" s="54">
        <f t="shared" si="161"/>
        <v>0</v>
      </c>
      <c r="AR120" s="54">
        <f t="shared" si="161"/>
        <v>0</v>
      </c>
      <c r="AS120" s="185"/>
      <c r="AT120" s="185"/>
      <c r="AU120" s="54">
        <f t="shared" si="162"/>
        <v>0</v>
      </c>
      <c r="AV120" s="54">
        <f t="shared" si="162"/>
        <v>0</v>
      </c>
      <c r="AW120" s="185"/>
      <c r="AX120" s="56">
        <f t="shared" si="160"/>
        <v>70298588.079999998</v>
      </c>
      <c r="AY120" s="113">
        <f t="shared" si="143"/>
        <v>78734418.649599999</v>
      </c>
      <c r="AZ120" s="44" t="s">
        <v>126</v>
      </c>
      <c r="BA120" s="44" t="s">
        <v>363</v>
      </c>
      <c r="BB120" s="44" t="s">
        <v>362</v>
      </c>
      <c r="BC120" s="44"/>
      <c r="BD120" s="75"/>
      <c r="BE120" s="75"/>
      <c r="BF120" s="75"/>
      <c r="BG120" s="75"/>
      <c r="BH120" s="75"/>
      <c r="BI120" s="75"/>
      <c r="BJ120" s="75"/>
      <c r="BK120" s="75"/>
      <c r="BL120" s="85"/>
      <c r="BM120" s="85"/>
    </row>
    <row r="121" spans="1:65" ht="12.95" customHeight="1" x14ac:dyDescent="0.25">
      <c r="A121" s="48" t="s">
        <v>311</v>
      </c>
      <c r="B121" s="48" t="s">
        <v>475</v>
      </c>
      <c r="C121" s="48"/>
      <c r="D121" s="49">
        <v>24100054</v>
      </c>
      <c r="E121" s="48" t="s">
        <v>251</v>
      </c>
      <c r="F121" s="45"/>
      <c r="G121" s="108" t="s">
        <v>360</v>
      </c>
      <c r="H121" s="108" t="s">
        <v>361</v>
      </c>
      <c r="I121" s="108" t="s">
        <v>361</v>
      </c>
      <c r="J121" s="44" t="s">
        <v>118</v>
      </c>
      <c r="K121" s="44"/>
      <c r="L121" s="44"/>
      <c r="M121" s="45">
        <v>100</v>
      </c>
      <c r="N121" s="44">
        <v>230000000</v>
      </c>
      <c r="O121" s="44" t="s">
        <v>119</v>
      </c>
      <c r="P121" s="44" t="s">
        <v>154</v>
      </c>
      <c r="Q121" s="44" t="s">
        <v>121</v>
      </c>
      <c r="R121" s="45">
        <v>230000000</v>
      </c>
      <c r="S121" s="44" t="s">
        <v>320</v>
      </c>
      <c r="T121" s="44"/>
      <c r="U121" s="44"/>
      <c r="V121" s="44" t="s">
        <v>123</v>
      </c>
      <c r="W121" s="44" t="s">
        <v>124</v>
      </c>
      <c r="X121" s="44">
        <v>0</v>
      </c>
      <c r="Y121" s="44">
        <v>100</v>
      </c>
      <c r="Z121" s="44">
        <v>0</v>
      </c>
      <c r="AA121" s="44"/>
      <c r="AB121" s="48" t="s">
        <v>125</v>
      </c>
      <c r="AC121" s="184"/>
      <c r="AD121" s="184"/>
      <c r="AE121" s="54">
        <f>43804800+2160000</f>
        <v>45964800</v>
      </c>
      <c r="AF121" s="54">
        <f t="shared" si="3"/>
        <v>51480576.000000007</v>
      </c>
      <c r="AG121" s="129"/>
      <c r="AH121" s="129"/>
      <c r="AI121" s="54">
        <f t="shared" si="164"/>
        <v>47803392</v>
      </c>
      <c r="AJ121" s="56">
        <f t="shared" si="6"/>
        <v>53539799.040000007</v>
      </c>
      <c r="AK121" s="184"/>
      <c r="AL121" s="184"/>
      <c r="AM121" s="54">
        <f t="shared" si="163"/>
        <v>49715527.68</v>
      </c>
      <c r="AN121" s="56">
        <f t="shared" si="7"/>
        <v>55681391.001600005</v>
      </c>
      <c r="AO121" s="185"/>
      <c r="AP121" s="185"/>
      <c r="AQ121" s="54">
        <f t="shared" si="161"/>
        <v>0</v>
      </c>
      <c r="AR121" s="54">
        <f t="shared" si="161"/>
        <v>0</v>
      </c>
      <c r="AS121" s="185"/>
      <c r="AT121" s="185"/>
      <c r="AU121" s="54">
        <f t="shared" si="162"/>
        <v>0</v>
      </c>
      <c r="AV121" s="54">
        <f t="shared" si="162"/>
        <v>0</v>
      </c>
      <c r="AW121" s="185"/>
      <c r="AX121" s="56">
        <f t="shared" si="160"/>
        <v>143483719.68000001</v>
      </c>
      <c r="AY121" s="113">
        <f t="shared" si="143"/>
        <v>160701766.04160002</v>
      </c>
      <c r="AZ121" s="44" t="s">
        <v>126</v>
      </c>
      <c r="BA121" s="44" t="s">
        <v>366</v>
      </c>
      <c r="BB121" s="44" t="s">
        <v>365</v>
      </c>
      <c r="BC121" s="44"/>
      <c r="BD121" s="75"/>
      <c r="BE121" s="75"/>
      <c r="BF121" s="75"/>
      <c r="BG121" s="75"/>
      <c r="BH121" s="75"/>
      <c r="BI121" s="75"/>
      <c r="BJ121" s="75"/>
      <c r="BK121" s="75"/>
      <c r="BL121" s="85"/>
      <c r="BM121" s="85"/>
    </row>
    <row r="122" spans="1:65" ht="12.95" customHeight="1" x14ac:dyDescent="0.25">
      <c r="A122" s="48" t="s">
        <v>311</v>
      </c>
      <c r="B122" s="48" t="s">
        <v>475</v>
      </c>
      <c r="C122" s="48"/>
      <c r="D122" s="49">
        <v>24100055</v>
      </c>
      <c r="E122" s="48" t="s">
        <v>248</v>
      </c>
      <c r="F122" s="45"/>
      <c r="G122" s="108" t="s">
        <v>360</v>
      </c>
      <c r="H122" s="108" t="s">
        <v>361</v>
      </c>
      <c r="I122" s="108" t="s">
        <v>361</v>
      </c>
      <c r="J122" s="44" t="s">
        <v>118</v>
      </c>
      <c r="K122" s="44"/>
      <c r="L122" s="44"/>
      <c r="M122" s="45">
        <v>100</v>
      </c>
      <c r="N122" s="44">
        <v>230000000</v>
      </c>
      <c r="O122" s="44" t="s">
        <v>119</v>
      </c>
      <c r="P122" s="44" t="s">
        <v>154</v>
      </c>
      <c r="Q122" s="44" t="s">
        <v>121</v>
      </c>
      <c r="R122" s="45">
        <v>230000000</v>
      </c>
      <c r="S122" s="44" t="s">
        <v>205</v>
      </c>
      <c r="T122" s="44"/>
      <c r="U122" s="44"/>
      <c r="V122" s="44" t="s">
        <v>123</v>
      </c>
      <c r="W122" s="44" t="s">
        <v>124</v>
      </c>
      <c r="X122" s="44">
        <v>0</v>
      </c>
      <c r="Y122" s="44">
        <v>100</v>
      </c>
      <c r="Z122" s="44">
        <v>0</v>
      </c>
      <c r="AA122" s="44"/>
      <c r="AB122" s="48" t="s">
        <v>125</v>
      </c>
      <c r="AC122" s="184"/>
      <c r="AD122" s="184"/>
      <c r="AE122" s="54">
        <f>19440000+972000</f>
        <v>20412000</v>
      </c>
      <c r="AF122" s="54">
        <f t="shared" si="3"/>
        <v>22861440.000000004</v>
      </c>
      <c r="AG122" s="129"/>
      <c r="AH122" s="129"/>
      <c r="AI122" s="54">
        <f t="shared" si="164"/>
        <v>21228480</v>
      </c>
      <c r="AJ122" s="56">
        <f t="shared" si="6"/>
        <v>23775897.600000001</v>
      </c>
      <c r="AK122" s="184"/>
      <c r="AL122" s="184"/>
      <c r="AM122" s="54">
        <f t="shared" si="163"/>
        <v>22077619.199999999</v>
      </c>
      <c r="AN122" s="56">
        <f t="shared" si="7"/>
        <v>24726933.504000001</v>
      </c>
      <c r="AO122" s="185"/>
      <c r="AP122" s="185"/>
      <c r="AQ122" s="54">
        <f t="shared" si="161"/>
        <v>0</v>
      </c>
      <c r="AR122" s="54">
        <f t="shared" si="161"/>
        <v>0</v>
      </c>
      <c r="AS122" s="185"/>
      <c r="AT122" s="185"/>
      <c r="AU122" s="54">
        <f t="shared" si="162"/>
        <v>0</v>
      </c>
      <c r="AV122" s="54">
        <f t="shared" si="162"/>
        <v>0</v>
      </c>
      <c r="AW122" s="185"/>
      <c r="AX122" s="56">
        <f t="shared" si="160"/>
        <v>63718099.200000003</v>
      </c>
      <c r="AY122" s="113">
        <f t="shared" si="143"/>
        <v>71364271.104000017</v>
      </c>
      <c r="AZ122" s="44" t="s">
        <v>126</v>
      </c>
      <c r="BA122" s="44" t="s">
        <v>369</v>
      </c>
      <c r="BB122" s="44" t="s">
        <v>368</v>
      </c>
      <c r="BC122" s="44"/>
      <c r="BD122" s="75"/>
      <c r="BE122" s="75"/>
      <c r="BF122" s="75"/>
      <c r="BG122" s="75"/>
      <c r="BH122" s="75"/>
      <c r="BI122" s="75"/>
      <c r="BJ122" s="75"/>
      <c r="BK122" s="75"/>
      <c r="BL122" s="85"/>
      <c r="BM122" s="85"/>
    </row>
    <row r="123" spans="1:65" ht="12.95" customHeight="1" x14ac:dyDescent="0.25">
      <c r="A123" s="48" t="s">
        <v>311</v>
      </c>
      <c r="B123" s="48" t="s">
        <v>475</v>
      </c>
      <c r="C123" s="48"/>
      <c r="D123" s="49">
        <v>24100056</v>
      </c>
      <c r="E123" s="48" t="s">
        <v>245</v>
      </c>
      <c r="F123" s="45"/>
      <c r="G123" s="108" t="s">
        <v>360</v>
      </c>
      <c r="H123" s="108" t="s">
        <v>361</v>
      </c>
      <c r="I123" s="108" t="s">
        <v>361</v>
      </c>
      <c r="J123" s="44" t="s">
        <v>118</v>
      </c>
      <c r="K123" s="44"/>
      <c r="L123" s="44"/>
      <c r="M123" s="45">
        <v>100</v>
      </c>
      <c r="N123" s="44">
        <v>230000000</v>
      </c>
      <c r="O123" s="44" t="s">
        <v>119</v>
      </c>
      <c r="P123" s="44" t="s">
        <v>154</v>
      </c>
      <c r="Q123" s="44" t="s">
        <v>121</v>
      </c>
      <c r="R123" s="45">
        <v>230000000</v>
      </c>
      <c r="S123" s="44" t="s">
        <v>327</v>
      </c>
      <c r="T123" s="44"/>
      <c r="U123" s="44"/>
      <c r="V123" s="44" t="s">
        <v>123</v>
      </c>
      <c r="W123" s="44" t="s">
        <v>124</v>
      </c>
      <c r="X123" s="44">
        <v>0</v>
      </c>
      <c r="Y123" s="44">
        <v>100</v>
      </c>
      <c r="Z123" s="44">
        <v>0</v>
      </c>
      <c r="AA123" s="44"/>
      <c r="AB123" s="48" t="s">
        <v>125</v>
      </c>
      <c r="AC123" s="184"/>
      <c r="AD123" s="184"/>
      <c r="AE123" s="54">
        <f>21000000+1050000</f>
        <v>22050000</v>
      </c>
      <c r="AF123" s="54">
        <f t="shared" si="3"/>
        <v>24696000.000000004</v>
      </c>
      <c r="AG123" s="129"/>
      <c r="AH123" s="129"/>
      <c r="AI123" s="54">
        <f t="shared" si="164"/>
        <v>22932000</v>
      </c>
      <c r="AJ123" s="56">
        <f t="shared" si="6"/>
        <v>25683840.000000004</v>
      </c>
      <c r="AK123" s="184"/>
      <c r="AL123" s="184"/>
      <c r="AM123" s="54">
        <f t="shared" si="163"/>
        <v>23849280</v>
      </c>
      <c r="AN123" s="56">
        <f t="shared" si="7"/>
        <v>26711193.600000001</v>
      </c>
      <c r="AO123" s="185"/>
      <c r="AP123" s="185"/>
      <c r="AQ123" s="54">
        <f t="shared" si="161"/>
        <v>0</v>
      </c>
      <c r="AR123" s="54">
        <f t="shared" si="161"/>
        <v>0</v>
      </c>
      <c r="AS123" s="185"/>
      <c r="AT123" s="185"/>
      <c r="AU123" s="54">
        <f t="shared" si="162"/>
        <v>0</v>
      </c>
      <c r="AV123" s="54">
        <f t="shared" si="162"/>
        <v>0</v>
      </c>
      <c r="AW123" s="185"/>
      <c r="AX123" s="56">
        <f t="shared" si="160"/>
        <v>68831280</v>
      </c>
      <c r="AY123" s="113">
        <f t="shared" si="143"/>
        <v>77091033.600000009</v>
      </c>
      <c r="AZ123" s="44" t="s">
        <v>126</v>
      </c>
      <c r="BA123" s="44" t="s">
        <v>372</v>
      </c>
      <c r="BB123" s="44" t="s">
        <v>371</v>
      </c>
      <c r="BC123" s="44"/>
      <c r="BD123" s="75"/>
      <c r="BE123" s="75"/>
      <c r="BF123" s="75"/>
      <c r="BG123" s="75"/>
      <c r="BH123" s="75"/>
      <c r="BI123" s="75"/>
      <c r="BJ123" s="75"/>
      <c r="BK123" s="75"/>
      <c r="BL123" s="85"/>
      <c r="BM123" s="85"/>
    </row>
    <row r="124" spans="1:65" ht="12.95" customHeight="1" x14ac:dyDescent="0.25">
      <c r="A124" s="48" t="s">
        <v>311</v>
      </c>
      <c r="B124" s="48" t="s">
        <v>475</v>
      </c>
      <c r="C124" s="48"/>
      <c r="D124" s="49">
        <v>24100057</v>
      </c>
      <c r="E124" s="48" t="s">
        <v>243</v>
      </c>
      <c r="F124" s="45"/>
      <c r="G124" s="108" t="s">
        <v>360</v>
      </c>
      <c r="H124" s="108" t="s">
        <v>361</v>
      </c>
      <c r="I124" s="108" t="s">
        <v>361</v>
      </c>
      <c r="J124" s="44" t="s">
        <v>118</v>
      </c>
      <c r="K124" s="44"/>
      <c r="L124" s="44"/>
      <c r="M124" s="45">
        <v>100</v>
      </c>
      <c r="N124" s="44">
        <v>230000000</v>
      </c>
      <c r="O124" s="44" t="s">
        <v>119</v>
      </c>
      <c r="P124" s="44" t="s">
        <v>154</v>
      </c>
      <c r="Q124" s="44" t="s">
        <v>121</v>
      </c>
      <c r="R124" s="45">
        <v>230000000</v>
      </c>
      <c r="S124" s="44" t="s">
        <v>155</v>
      </c>
      <c r="T124" s="44"/>
      <c r="U124" s="44"/>
      <c r="V124" s="44" t="s">
        <v>123</v>
      </c>
      <c r="W124" s="44" t="s">
        <v>124</v>
      </c>
      <c r="X124" s="44">
        <v>0</v>
      </c>
      <c r="Y124" s="44">
        <v>100</v>
      </c>
      <c r="Z124" s="44">
        <v>0</v>
      </c>
      <c r="AA124" s="44"/>
      <c r="AB124" s="48" t="s">
        <v>125</v>
      </c>
      <c r="AC124" s="184"/>
      <c r="AD124" s="184"/>
      <c r="AE124" s="54">
        <f>1980000+990000+1630209.88</f>
        <v>4600209.88</v>
      </c>
      <c r="AF124" s="54">
        <f t="shared" si="3"/>
        <v>5152235.0656000003</v>
      </c>
      <c r="AG124" s="129"/>
      <c r="AH124" s="129"/>
      <c r="AI124" s="54">
        <f t="shared" si="164"/>
        <v>4784218.2752</v>
      </c>
      <c r="AJ124" s="56">
        <f t="shared" si="6"/>
        <v>5358324.4682240002</v>
      </c>
      <c r="AK124" s="184"/>
      <c r="AL124" s="184"/>
      <c r="AM124" s="54">
        <f t="shared" si="163"/>
        <v>4975587.0062079998</v>
      </c>
      <c r="AN124" s="56">
        <f t="shared" si="7"/>
        <v>5572657.4469529605</v>
      </c>
      <c r="AO124" s="185"/>
      <c r="AP124" s="185"/>
      <c r="AQ124" s="54">
        <f t="shared" si="161"/>
        <v>0</v>
      </c>
      <c r="AR124" s="54">
        <f t="shared" si="161"/>
        <v>0</v>
      </c>
      <c r="AS124" s="185"/>
      <c r="AT124" s="185"/>
      <c r="AU124" s="54">
        <f t="shared" si="162"/>
        <v>0</v>
      </c>
      <c r="AV124" s="54">
        <f t="shared" si="162"/>
        <v>0</v>
      </c>
      <c r="AW124" s="185"/>
      <c r="AX124" s="56">
        <f t="shared" si="160"/>
        <v>14360015.161408</v>
      </c>
      <c r="AY124" s="113">
        <f t="shared" si="143"/>
        <v>16083216.980776962</v>
      </c>
      <c r="AZ124" s="44" t="s">
        <v>126</v>
      </c>
      <c r="BA124" s="44" t="s">
        <v>375</v>
      </c>
      <c r="BB124" s="44" t="s">
        <v>374</v>
      </c>
      <c r="BC124" s="44"/>
      <c r="BD124" s="75"/>
      <c r="BE124" s="75"/>
      <c r="BF124" s="75"/>
      <c r="BG124" s="75"/>
      <c r="BH124" s="75"/>
      <c r="BI124" s="75"/>
      <c r="BJ124" s="75"/>
      <c r="BK124" s="75"/>
      <c r="BL124" s="85"/>
      <c r="BM124" s="85"/>
    </row>
    <row r="125" spans="1:65" ht="12.95" customHeight="1" x14ac:dyDescent="0.25">
      <c r="A125" s="48" t="s">
        <v>311</v>
      </c>
      <c r="B125" s="48" t="s">
        <v>476</v>
      </c>
      <c r="C125" s="48" t="s">
        <v>562</v>
      </c>
      <c r="D125" s="49">
        <v>24100058</v>
      </c>
      <c r="E125" s="48" t="s">
        <v>147</v>
      </c>
      <c r="F125" s="45"/>
      <c r="G125" s="108" t="s">
        <v>171</v>
      </c>
      <c r="H125" s="65" t="s">
        <v>172</v>
      </c>
      <c r="I125" s="65" t="s">
        <v>172</v>
      </c>
      <c r="J125" s="44" t="s">
        <v>118</v>
      </c>
      <c r="K125" s="44"/>
      <c r="L125" s="44"/>
      <c r="M125" s="45">
        <v>100</v>
      </c>
      <c r="N125" s="44">
        <v>230000000</v>
      </c>
      <c r="O125" s="44" t="s">
        <v>119</v>
      </c>
      <c r="P125" s="44" t="s">
        <v>154</v>
      </c>
      <c r="Q125" s="44" t="s">
        <v>121</v>
      </c>
      <c r="R125" s="45">
        <v>230000000</v>
      </c>
      <c r="S125" s="44" t="s">
        <v>155</v>
      </c>
      <c r="T125" s="44"/>
      <c r="U125" s="44"/>
      <c r="V125" s="44" t="s">
        <v>123</v>
      </c>
      <c r="W125" s="44" t="s">
        <v>124</v>
      </c>
      <c r="X125" s="44">
        <v>0</v>
      </c>
      <c r="Y125" s="44">
        <v>100</v>
      </c>
      <c r="Z125" s="44">
        <v>0</v>
      </c>
      <c r="AA125" s="44"/>
      <c r="AB125" s="48" t="s">
        <v>125</v>
      </c>
      <c r="AC125" s="184"/>
      <c r="AD125" s="184"/>
      <c r="AE125" s="54">
        <v>45780000</v>
      </c>
      <c r="AF125" s="54">
        <f t="shared" si="3"/>
        <v>51273600.000000007</v>
      </c>
      <c r="AG125" s="129"/>
      <c r="AH125" s="129"/>
      <c r="AI125" s="54">
        <v>47611200</v>
      </c>
      <c r="AJ125" s="56">
        <f t="shared" si="6"/>
        <v>53324544.000000007</v>
      </c>
      <c r="AK125" s="54"/>
      <c r="AL125" s="54"/>
      <c r="AM125" s="54">
        <v>49515650</v>
      </c>
      <c r="AN125" s="56">
        <f t="shared" si="7"/>
        <v>55457528.000000007</v>
      </c>
      <c r="AO125" s="185"/>
      <c r="AP125" s="185"/>
      <c r="AQ125" s="54">
        <f t="shared" si="161"/>
        <v>0</v>
      </c>
      <c r="AR125" s="54">
        <f t="shared" si="161"/>
        <v>0</v>
      </c>
      <c r="AS125" s="185"/>
      <c r="AT125" s="185"/>
      <c r="AU125" s="54">
        <f t="shared" si="162"/>
        <v>0</v>
      </c>
      <c r="AV125" s="54">
        <f t="shared" si="162"/>
        <v>0</v>
      </c>
      <c r="AW125" s="185"/>
      <c r="AX125" s="56">
        <f t="shared" si="160"/>
        <v>142906850</v>
      </c>
      <c r="AY125" s="113">
        <f t="shared" si="143"/>
        <v>160055672.00000003</v>
      </c>
      <c r="AZ125" s="44" t="s">
        <v>126</v>
      </c>
      <c r="BA125" s="44" t="s">
        <v>378</v>
      </c>
      <c r="BB125" s="44" t="s">
        <v>377</v>
      </c>
      <c r="BC125" s="44"/>
      <c r="BD125" s="75"/>
      <c r="BE125" s="75"/>
      <c r="BF125" s="75"/>
      <c r="BG125" s="75"/>
      <c r="BH125" s="75"/>
      <c r="BI125" s="75"/>
      <c r="BJ125" s="75"/>
      <c r="BK125" s="75"/>
      <c r="BL125" s="61"/>
      <c r="BM125" s="61"/>
    </row>
    <row r="126" spans="1:65" ht="12.95" customHeight="1" x14ac:dyDescent="0.25">
      <c r="A126" s="106" t="s">
        <v>379</v>
      </c>
      <c r="B126" s="312" t="s">
        <v>439</v>
      </c>
      <c r="C126" s="313"/>
      <c r="D126" s="314">
        <v>24100059</v>
      </c>
      <c r="E126" s="107" t="s">
        <v>356</v>
      </c>
      <c r="F126" s="45"/>
      <c r="G126" s="108" t="s">
        <v>381</v>
      </c>
      <c r="H126" s="108" t="s">
        <v>382</v>
      </c>
      <c r="I126" s="108" t="s">
        <v>382</v>
      </c>
      <c r="J126" s="47" t="s">
        <v>118</v>
      </c>
      <c r="K126" s="48"/>
      <c r="L126" s="127"/>
      <c r="M126" s="49">
        <v>100</v>
      </c>
      <c r="N126" s="48" t="s">
        <v>139</v>
      </c>
      <c r="O126" s="48" t="s">
        <v>383</v>
      </c>
      <c r="P126" s="48" t="s">
        <v>120</v>
      </c>
      <c r="Q126" s="44" t="s">
        <v>121</v>
      </c>
      <c r="R126" s="49" t="s">
        <v>139</v>
      </c>
      <c r="S126" s="48" t="s">
        <v>122</v>
      </c>
      <c r="T126" s="48"/>
      <c r="U126" s="48"/>
      <c r="V126" s="48" t="s">
        <v>123</v>
      </c>
      <c r="W126" s="48" t="s">
        <v>124</v>
      </c>
      <c r="X126" s="48">
        <v>0</v>
      </c>
      <c r="Y126" s="48">
        <v>100</v>
      </c>
      <c r="Z126" s="48">
        <v>0</v>
      </c>
      <c r="AA126" s="48"/>
      <c r="AB126" s="48" t="s">
        <v>125</v>
      </c>
      <c r="AC126" s="48"/>
      <c r="AD126" s="56"/>
      <c r="AE126" s="54">
        <v>193024000</v>
      </c>
      <c r="AF126" s="55">
        <f>AE126*1.12</f>
        <v>216186880.00000003</v>
      </c>
      <c r="AG126" s="56"/>
      <c r="AH126" s="56"/>
      <c r="AI126" s="56">
        <v>200425200</v>
      </c>
      <c r="AJ126" s="56">
        <f>AI126*1.12</f>
        <v>224476224.00000003</v>
      </c>
      <c r="AK126" s="56"/>
      <c r="AL126" s="56"/>
      <c r="AM126" s="113">
        <v>208196460</v>
      </c>
      <c r="AN126" s="56">
        <f>AM126*1.12</f>
        <v>233180035.20000002</v>
      </c>
      <c r="AO126" s="113"/>
      <c r="AP126" s="113"/>
      <c r="AQ126" s="113"/>
      <c r="AR126" s="113"/>
      <c r="AS126" s="113"/>
      <c r="AT126" s="113"/>
      <c r="AU126" s="113"/>
      <c r="AV126" s="113"/>
      <c r="AW126" s="56"/>
      <c r="AX126" s="56">
        <v>0</v>
      </c>
      <c r="AY126" s="113">
        <f t="shared" si="143"/>
        <v>0</v>
      </c>
      <c r="AZ126" s="48" t="s">
        <v>126</v>
      </c>
      <c r="BA126" s="48" t="s">
        <v>441</v>
      </c>
      <c r="BB126" s="47" t="s">
        <v>440</v>
      </c>
      <c r="BC126" s="47"/>
      <c r="BD126" s="60"/>
      <c r="BE126" s="60"/>
      <c r="BF126" s="60"/>
      <c r="BG126" s="60"/>
      <c r="BH126" s="60"/>
      <c r="BI126" s="60"/>
      <c r="BJ126" s="60"/>
      <c r="BK126" s="61"/>
      <c r="BL126" s="61"/>
      <c r="BM126" s="61"/>
    </row>
    <row r="127" spans="1:65" ht="12.95" customHeight="1" x14ac:dyDescent="0.25">
      <c r="A127" s="48" t="s">
        <v>385</v>
      </c>
      <c r="B127" s="187" t="s">
        <v>386</v>
      </c>
      <c r="C127" s="187"/>
      <c r="D127" s="49">
        <v>24100060</v>
      </c>
      <c r="E127" s="48" t="s">
        <v>364</v>
      </c>
      <c r="F127" s="45"/>
      <c r="G127" s="108" t="s">
        <v>388</v>
      </c>
      <c r="H127" s="108" t="s">
        <v>389</v>
      </c>
      <c r="I127" s="108" t="s">
        <v>389</v>
      </c>
      <c r="J127" s="48" t="s">
        <v>118</v>
      </c>
      <c r="K127" s="48"/>
      <c r="L127" s="48"/>
      <c r="M127" s="49">
        <v>100</v>
      </c>
      <c r="N127" s="49" t="s">
        <v>139</v>
      </c>
      <c r="O127" s="49" t="s">
        <v>383</v>
      </c>
      <c r="P127" s="48" t="s">
        <v>120</v>
      </c>
      <c r="Q127" s="44" t="s">
        <v>121</v>
      </c>
      <c r="R127" s="49" t="s">
        <v>139</v>
      </c>
      <c r="S127" s="109" t="s">
        <v>201</v>
      </c>
      <c r="T127" s="48"/>
      <c r="U127" s="48"/>
      <c r="V127" s="47" t="s">
        <v>123</v>
      </c>
      <c r="W127" s="47" t="s">
        <v>124</v>
      </c>
      <c r="X127" s="48">
        <v>0</v>
      </c>
      <c r="Y127" s="48">
        <v>90</v>
      </c>
      <c r="Z127" s="48">
        <v>10</v>
      </c>
      <c r="AA127" s="48"/>
      <c r="AB127" s="48" t="s">
        <v>125</v>
      </c>
      <c r="AC127" s="48">
        <v>12</v>
      </c>
      <c r="AD127" s="56">
        <v>1308000</v>
      </c>
      <c r="AE127" s="56">
        <v>15696000</v>
      </c>
      <c r="AF127" s="54">
        <f t="shared" si="3"/>
        <v>17579520</v>
      </c>
      <c r="AG127" s="56">
        <v>12</v>
      </c>
      <c r="AH127" s="188">
        <v>1360320</v>
      </c>
      <c r="AI127" s="188">
        <v>16323840</v>
      </c>
      <c r="AJ127" s="56">
        <f t="shared" si="6"/>
        <v>18282700.800000001</v>
      </c>
      <c r="AK127" s="48">
        <v>12</v>
      </c>
      <c r="AL127" s="189">
        <v>1414732.8</v>
      </c>
      <c r="AM127" s="188">
        <v>16976793.600000001</v>
      </c>
      <c r="AN127" s="56">
        <f t="shared" si="7"/>
        <v>19014008.832000002</v>
      </c>
      <c r="AO127" s="56"/>
      <c r="AP127" s="56"/>
      <c r="AQ127" s="54">
        <f t="shared" si="161"/>
        <v>0</v>
      </c>
      <c r="AR127" s="54">
        <f t="shared" si="161"/>
        <v>0</v>
      </c>
      <c r="AS127" s="56"/>
      <c r="AT127" s="56"/>
      <c r="AU127" s="54">
        <f t="shared" si="162"/>
        <v>0</v>
      </c>
      <c r="AV127" s="54">
        <f t="shared" si="162"/>
        <v>0</v>
      </c>
      <c r="AW127" s="56">
        <f>AC127+AG127+AK127</f>
        <v>36</v>
      </c>
      <c r="AX127" s="56">
        <f t="shared" si="160"/>
        <v>48996633.600000001</v>
      </c>
      <c r="AY127" s="113">
        <f t="shared" si="143"/>
        <v>54876229.632000007</v>
      </c>
      <c r="AZ127" s="44" t="s">
        <v>126</v>
      </c>
      <c r="BA127" s="47" t="s">
        <v>391</v>
      </c>
      <c r="BB127" s="190" t="s">
        <v>390</v>
      </c>
      <c r="BC127" s="48"/>
      <c r="BD127" s="61"/>
      <c r="BE127" s="61"/>
      <c r="BF127" s="61"/>
      <c r="BG127" s="61"/>
      <c r="BH127" s="61"/>
      <c r="BI127" s="61"/>
      <c r="BJ127" s="61"/>
      <c r="BK127" s="61"/>
      <c r="BL127" s="61"/>
      <c r="BM127" s="61"/>
    </row>
    <row r="128" spans="1:65" ht="12.95" customHeight="1" x14ac:dyDescent="0.25">
      <c r="A128" s="110" t="s">
        <v>392</v>
      </c>
      <c r="B128" s="48" t="s">
        <v>442</v>
      </c>
      <c r="C128" s="48"/>
      <c r="D128" s="49">
        <v>24100061</v>
      </c>
      <c r="E128" s="48" t="s">
        <v>459</v>
      </c>
      <c r="F128" s="45"/>
      <c r="G128" s="108" t="s">
        <v>394</v>
      </c>
      <c r="H128" s="108" t="s">
        <v>395</v>
      </c>
      <c r="I128" s="108" t="s">
        <v>395</v>
      </c>
      <c r="J128" s="48" t="s">
        <v>118</v>
      </c>
      <c r="K128" s="48"/>
      <c r="L128" s="48"/>
      <c r="M128" s="49">
        <v>100</v>
      </c>
      <c r="N128" s="48" t="s">
        <v>443</v>
      </c>
      <c r="O128" s="48" t="s">
        <v>119</v>
      </c>
      <c r="P128" s="48" t="s">
        <v>120</v>
      </c>
      <c r="Q128" s="44" t="s">
        <v>121</v>
      </c>
      <c r="R128" s="49" t="s">
        <v>139</v>
      </c>
      <c r="S128" s="48" t="s">
        <v>119</v>
      </c>
      <c r="T128" s="48"/>
      <c r="U128" s="48"/>
      <c r="V128" s="48" t="s">
        <v>123</v>
      </c>
      <c r="W128" s="48" t="s">
        <v>124</v>
      </c>
      <c r="X128" s="48">
        <v>0</v>
      </c>
      <c r="Y128" s="48">
        <v>100</v>
      </c>
      <c r="Z128" s="48">
        <v>0</v>
      </c>
      <c r="AA128" s="48"/>
      <c r="AB128" s="48" t="s">
        <v>125</v>
      </c>
      <c r="AC128" s="48"/>
      <c r="AD128" s="48">
        <v>64709404.799999997</v>
      </c>
      <c r="AE128" s="56">
        <v>64709404.799999997</v>
      </c>
      <c r="AF128" s="56">
        <v>72474533.376000002</v>
      </c>
      <c r="AG128" s="56"/>
      <c r="AH128" s="56">
        <v>64709404.799999997</v>
      </c>
      <c r="AI128" s="56">
        <v>64709404.799999997</v>
      </c>
      <c r="AJ128" s="56">
        <v>72474533.376000002</v>
      </c>
      <c r="AK128" s="48"/>
      <c r="AL128" s="48">
        <v>64709404.799999997</v>
      </c>
      <c r="AM128" s="56">
        <v>64709404.799999997</v>
      </c>
      <c r="AN128" s="56">
        <v>72474533.376000002</v>
      </c>
      <c r="AO128" s="56"/>
      <c r="AP128" s="56"/>
      <c r="AQ128" s="56"/>
      <c r="AR128" s="56"/>
      <c r="AS128" s="56"/>
      <c r="AT128" s="56"/>
      <c r="AU128" s="56"/>
      <c r="AV128" s="56"/>
      <c r="AW128" s="56"/>
      <c r="AX128" s="56">
        <f t="shared" si="160"/>
        <v>194128214.39999998</v>
      </c>
      <c r="AY128" s="113">
        <f t="shared" si="143"/>
        <v>217423600.12799999</v>
      </c>
      <c r="AZ128" s="48" t="s">
        <v>126</v>
      </c>
      <c r="BA128" s="48" t="s">
        <v>397</v>
      </c>
      <c r="BB128" s="48" t="s">
        <v>396</v>
      </c>
      <c r="BC128" s="48"/>
      <c r="BD128" s="61"/>
      <c r="BE128" s="61"/>
      <c r="BF128" s="61"/>
      <c r="BG128" s="61"/>
      <c r="BH128" s="61"/>
      <c r="BI128" s="61"/>
      <c r="BJ128" s="61"/>
      <c r="BK128" s="61"/>
      <c r="BL128" s="61"/>
      <c r="BM128" s="61"/>
    </row>
    <row r="129" spans="1:65" ht="12.95" customHeight="1" x14ac:dyDescent="0.25">
      <c r="A129" s="110" t="s">
        <v>392</v>
      </c>
      <c r="B129" s="48" t="s">
        <v>444</v>
      </c>
      <c r="C129" s="48"/>
      <c r="D129" s="49">
        <v>24100062</v>
      </c>
      <c r="E129" s="48" t="s">
        <v>458</v>
      </c>
      <c r="F129" s="45"/>
      <c r="G129" s="108" t="s">
        <v>399</v>
      </c>
      <c r="H129" s="108" t="s">
        <v>400</v>
      </c>
      <c r="I129" s="108" t="s">
        <v>401</v>
      </c>
      <c r="J129" s="48" t="s">
        <v>118</v>
      </c>
      <c r="K129" s="48"/>
      <c r="L129" s="48"/>
      <c r="M129" s="49">
        <v>100</v>
      </c>
      <c r="N129" s="48" t="s">
        <v>443</v>
      </c>
      <c r="O129" s="48" t="s">
        <v>119</v>
      </c>
      <c r="P129" s="48" t="s">
        <v>120</v>
      </c>
      <c r="Q129" s="44" t="s">
        <v>121</v>
      </c>
      <c r="R129" s="49" t="s">
        <v>139</v>
      </c>
      <c r="S129" s="48" t="s">
        <v>119</v>
      </c>
      <c r="T129" s="48"/>
      <c r="U129" s="48"/>
      <c r="V129" s="48" t="s">
        <v>123</v>
      </c>
      <c r="W129" s="48" t="s">
        <v>124</v>
      </c>
      <c r="X129" s="48">
        <v>0</v>
      </c>
      <c r="Y129" s="48">
        <v>100</v>
      </c>
      <c r="Z129" s="48">
        <v>0</v>
      </c>
      <c r="AA129" s="48"/>
      <c r="AB129" s="48" t="s">
        <v>125</v>
      </c>
      <c r="AC129" s="48"/>
      <c r="AD129" s="48">
        <v>194916960</v>
      </c>
      <c r="AE129" s="56">
        <v>194916960</v>
      </c>
      <c r="AF129" s="56">
        <v>218306995.20000002</v>
      </c>
      <c r="AG129" s="56"/>
      <c r="AH129" s="56">
        <v>204072960</v>
      </c>
      <c r="AI129" s="56">
        <v>204072960</v>
      </c>
      <c r="AJ129" s="56">
        <v>228561715.20000002</v>
      </c>
      <c r="AK129" s="48"/>
      <c r="AL129" s="48">
        <v>214252080</v>
      </c>
      <c r="AM129" s="56">
        <v>214252080</v>
      </c>
      <c r="AN129" s="56">
        <v>239962329.60000002</v>
      </c>
      <c r="AO129" s="56"/>
      <c r="AP129" s="56"/>
      <c r="AQ129" s="56"/>
      <c r="AR129" s="56"/>
      <c r="AS129" s="56"/>
      <c r="AT129" s="56"/>
      <c r="AU129" s="56"/>
      <c r="AV129" s="56"/>
      <c r="AW129" s="56"/>
      <c r="AX129" s="56">
        <v>0</v>
      </c>
      <c r="AY129" s="113">
        <f t="shared" si="143"/>
        <v>0</v>
      </c>
      <c r="AZ129" s="48" t="s">
        <v>126</v>
      </c>
      <c r="BA129" s="48" t="s">
        <v>403</v>
      </c>
      <c r="BB129" s="48" t="s">
        <v>402</v>
      </c>
      <c r="BC129" s="48"/>
      <c r="BD129" s="61"/>
      <c r="BE129" s="61"/>
      <c r="BF129" s="61"/>
      <c r="BG129" s="61"/>
      <c r="BH129" s="61"/>
      <c r="BI129" s="61"/>
      <c r="BJ129" s="61"/>
      <c r="BK129" s="61"/>
      <c r="BL129" s="61" t="s">
        <v>482</v>
      </c>
      <c r="BM129" s="61"/>
    </row>
    <row r="130" spans="1:65" ht="12.95" customHeight="1" x14ac:dyDescent="0.25">
      <c r="A130" s="110" t="s">
        <v>392</v>
      </c>
      <c r="B130" s="48" t="s">
        <v>444</v>
      </c>
      <c r="C130" s="48"/>
      <c r="D130" s="49">
        <v>24100063</v>
      </c>
      <c r="E130" s="48" t="s">
        <v>437</v>
      </c>
      <c r="F130" s="45"/>
      <c r="G130" s="108" t="s">
        <v>399</v>
      </c>
      <c r="H130" s="108" t="s">
        <v>400</v>
      </c>
      <c r="I130" s="108" t="s">
        <v>401</v>
      </c>
      <c r="J130" s="48" t="s">
        <v>118</v>
      </c>
      <c r="K130" s="48"/>
      <c r="L130" s="48"/>
      <c r="M130" s="49">
        <v>100</v>
      </c>
      <c r="N130" s="48" t="s">
        <v>443</v>
      </c>
      <c r="O130" s="48" t="s">
        <v>119</v>
      </c>
      <c r="P130" s="48" t="s">
        <v>120</v>
      </c>
      <c r="Q130" s="44" t="s">
        <v>121</v>
      </c>
      <c r="R130" s="49" t="s">
        <v>139</v>
      </c>
      <c r="S130" s="48" t="s">
        <v>445</v>
      </c>
      <c r="T130" s="48"/>
      <c r="U130" s="48"/>
      <c r="V130" s="48" t="s">
        <v>123</v>
      </c>
      <c r="W130" s="48" t="s">
        <v>124</v>
      </c>
      <c r="X130" s="48">
        <v>0</v>
      </c>
      <c r="Y130" s="48">
        <v>100</v>
      </c>
      <c r="Z130" s="48">
        <v>0</v>
      </c>
      <c r="AA130" s="48"/>
      <c r="AB130" s="48" t="s">
        <v>125</v>
      </c>
      <c r="AC130" s="48"/>
      <c r="AD130" s="48">
        <v>462487800</v>
      </c>
      <c r="AE130" s="56">
        <v>462487800</v>
      </c>
      <c r="AF130" s="56">
        <v>517986336.00000006</v>
      </c>
      <c r="AG130" s="56"/>
      <c r="AH130" s="56">
        <v>484673580</v>
      </c>
      <c r="AI130" s="56">
        <v>484673580</v>
      </c>
      <c r="AJ130" s="56">
        <v>542834409.60000002</v>
      </c>
      <c r="AK130" s="48"/>
      <c r="AL130" s="48">
        <v>508832580</v>
      </c>
      <c r="AM130" s="56">
        <v>508832580</v>
      </c>
      <c r="AN130" s="56">
        <v>569892489.60000002</v>
      </c>
      <c r="AO130" s="56"/>
      <c r="AP130" s="56"/>
      <c r="AQ130" s="56"/>
      <c r="AR130" s="56"/>
      <c r="AS130" s="56"/>
      <c r="AT130" s="56"/>
      <c r="AU130" s="56"/>
      <c r="AV130" s="56"/>
      <c r="AW130" s="56"/>
      <c r="AX130" s="56">
        <v>0</v>
      </c>
      <c r="AY130" s="113">
        <f t="shared" si="143"/>
        <v>0</v>
      </c>
      <c r="AZ130" s="48" t="s">
        <v>126</v>
      </c>
      <c r="BA130" s="48" t="s">
        <v>406</v>
      </c>
      <c r="BB130" s="48" t="s">
        <v>405</v>
      </c>
      <c r="BC130" s="48"/>
      <c r="BD130" s="61"/>
      <c r="BE130" s="61"/>
      <c r="BF130" s="61"/>
      <c r="BG130" s="61"/>
      <c r="BH130" s="61"/>
      <c r="BI130" s="61"/>
      <c r="BJ130" s="61"/>
      <c r="BK130" s="61"/>
      <c r="BL130" s="61" t="s">
        <v>482</v>
      </c>
      <c r="BM130" s="61"/>
    </row>
    <row r="131" spans="1:65" ht="12.95" customHeight="1" x14ac:dyDescent="0.25">
      <c r="A131" s="110" t="s">
        <v>392</v>
      </c>
      <c r="B131" s="48" t="s">
        <v>444</v>
      </c>
      <c r="C131" s="48"/>
      <c r="D131" s="49">
        <v>24100064</v>
      </c>
      <c r="E131" s="48" t="s">
        <v>436</v>
      </c>
      <c r="F131" s="45"/>
      <c r="G131" s="108" t="s">
        <v>399</v>
      </c>
      <c r="H131" s="108" t="s">
        <v>400</v>
      </c>
      <c r="I131" s="108" t="s">
        <v>401</v>
      </c>
      <c r="J131" s="48" t="s">
        <v>118</v>
      </c>
      <c r="K131" s="48"/>
      <c r="L131" s="48"/>
      <c r="M131" s="49">
        <v>100</v>
      </c>
      <c r="N131" s="48" t="s">
        <v>443</v>
      </c>
      <c r="O131" s="48" t="s">
        <v>119</v>
      </c>
      <c r="P131" s="48" t="s">
        <v>120</v>
      </c>
      <c r="Q131" s="44" t="s">
        <v>121</v>
      </c>
      <c r="R131" s="49" t="s">
        <v>139</v>
      </c>
      <c r="S131" s="48" t="s">
        <v>445</v>
      </c>
      <c r="T131" s="48"/>
      <c r="U131" s="48"/>
      <c r="V131" s="48" t="s">
        <v>123</v>
      </c>
      <c r="W131" s="48" t="s">
        <v>124</v>
      </c>
      <c r="X131" s="48">
        <v>0</v>
      </c>
      <c r="Y131" s="48">
        <v>100</v>
      </c>
      <c r="Z131" s="48">
        <v>0</v>
      </c>
      <c r="AA131" s="48"/>
      <c r="AB131" s="48" t="s">
        <v>125</v>
      </c>
      <c r="AC131" s="48"/>
      <c r="AD131" s="48">
        <v>139085856</v>
      </c>
      <c r="AE131" s="56">
        <v>139085856</v>
      </c>
      <c r="AF131" s="56">
        <v>155776158.72000003</v>
      </c>
      <c r="AG131" s="56"/>
      <c r="AH131" s="56">
        <v>145643760</v>
      </c>
      <c r="AI131" s="56">
        <v>145643760</v>
      </c>
      <c r="AJ131" s="56">
        <v>163121011.20000002</v>
      </c>
      <c r="AK131" s="48"/>
      <c r="AL131" s="48">
        <v>152923320</v>
      </c>
      <c r="AM131" s="56">
        <v>152923320</v>
      </c>
      <c r="AN131" s="56">
        <v>171274118.40000001</v>
      </c>
      <c r="AO131" s="56"/>
      <c r="AP131" s="56"/>
      <c r="AQ131" s="56"/>
      <c r="AR131" s="56"/>
      <c r="AS131" s="56"/>
      <c r="AT131" s="56"/>
      <c r="AU131" s="56"/>
      <c r="AV131" s="56"/>
      <c r="AW131" s="56"/>
      <c r="AX131" s="56">
        <v>0</v>
      </c>
      <c r="AY131" s="113">
        <f t="shared" si="143"/>
        <v>0</v>
      </c>
      <c r="AZ131" s="48" t="s">
        <v>126</v>
      </c>
      <c r="BA131" s="48" t="s">
        <v>446</v>
      </c>
      <c r="BB131" s="48" t="s">
        <v>447</v>
      </c>
      <c r="BC131" s="48"/>
      <c r="BD131" s="61"/>
      <c r="BE131" s="61"/>
      <c r="BF131" s="61"/>
      <c r="BG131" s="61"/>
      <c r="BH131" s="61"/>
      <c r="BI131" s="61"/>
      <c r="BJ131" s="61"/>
      <c r="BK131" s="61"/>
      <c r="BL131" s="61" t="s">
        <v>482</v>
      </c>
      <c r="BM131" s="61"/>
    </row>
    <row r="132" spans="1:65" ht="12.95" customHeight="1" x14ac:dyDescent="0.25">
      <c r="A132" s="110" t="s">
        <v>392</v>
      </c>
      <c r="B132" s="48" t="s">
        <v>444</v>
      </c>
      <c r="C132" s="48"/>
      <c r="D132" s="49">
        <v>24100065</v>
      </c>
      <c r="E132" s="48" t="s">
        <v>435</v>
      </c>
      <c r="F132" s="45"/>
      <c r="G132" s="108" t="s">
        <v>399</v>
      </c>
      <c r="H132" s="108" t="s">
        <v>400</v>
      </c>
      <c r="I132" s="108" t="s">
        <v>401</v>
      </c>
      <c r="J132" s="48" t="s">
        <v>118</v>
      </c>
      <c r="K132" s="48"/>
      <c r="L132" s="48"/>
      <c r="M132" s="49">
        <v>100</v>
      </c>
      <c r="N132" s="48" t="s">
        <v>443</v>
      </c>
      <c r="O132" s="48" t="s">
        <v>119</v>
      </c>
      <c r="P132" s="48" t="s">
        <v>120</v>
      </c>
      <c r="Q132" s="44" t="s">
        <v>121</v>
      </c>
      <c r="R132" s="49" t="s">
        <v>139</v>
      </c>
      <c r="S132" s="48" t="s">
        <v>448</v>
      </c>
      <c r="T132" s="48"/>
      <c r="U132" s="48"/>
      <c r="V132" s="48" t="s">
        <v>123</v>
      </c>
      <c r="W132" s="48" t="s">
        <v>124</v>
      </c>
      <c r="X132" s="48">
        <v>0</v>
      </c>
      <c r="Y132" s="48">
        <v>100</v>
      </c>
      <c r="Z132" s="48">
        <v>0</v>
      </c>
      <c r="AA132" s="48"/>
      <c r="AB132" s="48" t="s">
        <v>125</v>
      </c>
      <c r="AC132" s="48"/>
      <c r="AD132" s="48">
        <v>325083936</v>
      </c>
      <c r="AE132" s="56">
        <v>325083936</v>
      </c>
      <c r="AF132" s="56">
        <v>364094008.32000005</v>
      </c>
      <c r="AG132" s="56"/>
      <c r="AH132" s="56">
        <v>340409520</v>
      </c>
      <c r="AI132" s="56">
        <v>340409520</v>
      </c>
      <c r="AJ132" s="56">
        <v>381258662.40000004</v>
      </c>
      <c r="AK132" s="48"/>
      <c r="AL132" s="48">
        <v>357411600</v>
      </c>
      <c r="AM132" s="56">
        <v>357411600</v>
      </c>
      <c r="AN132" s="56">
        <v>400300992.00000006</v>
      </c>
      <c r="AO132" s="56"/>
      <c r="AP132" s="56"/>
      <c r="AQ132" s="56"/>
      <c r="AR132" s="56"/>
      <c r="AS132" s="56"/>
      <c r="AT132" s="56"/>
      <c r="AU132" s="56"/>
      <c r="AV132" s="56"/>
      <c r="AW132" s="56"/>
      <c r="AX132" s="56">
        <v>0</v>
      </c>
      <c r="AY132" s="113">
        <f t="shared" si="143"/>
        <v>0</v>
      </c>
      <c r="AZ132" s="48" t="s">
        <v>126</v>
      </c>
      <c r="BA132" s="48" t="s">
        <v>409</v>
      </c>
      <c r="BB132" s="48" t="s">
        <v>408</v>
      </c>
      <c r="BC132" s="48"/>
      <c r="BD132" s="61"/>
      <c r="BE132" s="61"/>
      <c r="BF132" s="61"/>
      <c r="BG132" s="61"/>
      <c r="BH132" s="61"/>
      <c r="BI132" s="61"/>
      <c r="BJ132" s="61"/>
      <c r="BK132" s="61"/>
      <c r="BL132" s="61" t="s">
        <v>482</v>
      </c>
      <c r="BM132" s="61"/>
    </row>
    <row r="133" spans="1:65" ht="12.95" customHeight="1" x14ac:dyDescent="0.25">
      <c r="A133" s="110" t="s">
        <v>392</v>
      </c>
      <c r="B133" s="48" t="s">
        <v>444</v>
      </c>
      <c r="C133" s="48"/>
      <c r="D133" s="49">
        <v>24100066</v>
      </c>
      <c r="E133" s="48" t="s">
        <v>430</v>
      </c>
      <c r="F133" s="45"/>
      <c r="G133" s="108" t="s">
        <v>399</v>
      </c>
      <c r="H133" s="108" t="s">
        <v>400</v>
      </c>
      <c r="I133" s="108" t="s">
        <v>401</v>
      </c>
      <c r="J133" s="48" t="s">
        <v>118</v>
      </c>
      <c r="K133" s="48"/>
      <c r="L133" s="48"/>
      <c r="M133" s="49">
        <v>100</v>
      </c>
      <c r="N133" s="48" t="s">
        <v>443</v>
      </c>
      <c r="O133" s="48" t="s">
        <v>119</v>
      </c>
      <c r="P133" s="48" t="s">
        <v>120</v>
      </c>
      <c r="Q133" s="44" t="s">
        <v>121</v>
      </c>
      <c r="R133" s="49" t="s">
        <v>139</v>
      </c>
      <c r="S133" s="48" t="s">
        <v>448</v>
      </c>
      <c r="T133" s="48"/>
      <c r="U133" s="48"/>
      <c r="V133" s="48" t="s">
        <v>123</v>
      </c>
      <c r="W133" s="48" t="s">
        <v>124</v>
      </c>
      <c r="X133" s="48">
        <v>0</v>
      </c>
      <c r="Y133" s="48">
        <v>100</v>
      </c>
      <c r="Z133" s="48">
        <v>0</v>
      </c>
      <c r="AA133" s="48"/>
      <c r="AB133" s="48" t="s">
        <v>125</v>
      </c>
      <c r="AC133" s="48"/>
      <c r="AD133" s="48">
        <v>133077600</v>
      </c>
      <c r="AE133" s="56">
        <v>133077600</v>
      </c>
      <c r="AF133" s="56">
        <v>149046912</v>
      </c>
      <c r="AG133" s="56"/>
      <c r="AH133" s="56">
        <v>139354080</v>
      </c>
      <c r="AI133" s="56">
        <v>139354080</v>
      </c>
      <c r="AJ133" s="56">
        <v>156076569.60000002</v>
      </c>
      <c r="AK133" s="48"/>
      <c r="AL133" s="48">
        <v>146318280</v>
      </c>
      <c r="AM133" s="56">
        <v>146318280</v>
      </c>
      <c r="AN133" s="56">
        <v>163876473.60000002</v>
      </c>
      <c r="AO133" s="56"/>
      <c r="AP133" s="56"/>
      <c r="AQ133" s="56"/>
      <c r="AR133" s="56"/>
      <c r="AS133" s="56"/>
      <c r="AT133" s="56"/>
      <c r="AU133" s="56"/>
      <c r="AV133" s="56"/>
      <c r="AW133" s="56"/>
      <c r="AX133" s="56">
        <v>0</v>
      </c>
      <c r="AY133" s="113">
        <f t="shared" si="143"/>
        <v>0</v>
      </c>
      <c r="AZ133" s="48" t="s">
        <v>126</v>
      </c>
      <c r="BA133" s="48" t="s">
        <v>449</v>
      </c>
      <c r="BB133" s="48" t="s">
        <v>450</v>
      </c>
      <c r="BC133" s="48"/>
      <c r="BD133" s="61"/>
      <c r="BE133" s="61"/>
      <c r="BF133" s="61"/>
      <c r="BG133" s="61"/>
      <c r="BH133" s="61"/>
      <c r="BI133" s="61"/>
      <c r="BJ133" s="61"/>
      <c r="BK133" s="61"/>
      <c r="BL133" s="61" t="s">
        <v>482</v>
      </c>
      <c r="BM133" s="61"/>
    </row>
    <row r="134" spans="1:65" ht="12.95" customHeight="1" x14ac:dyDescent="0.25">
      <c r="A134" s="110" t="s">
        <v>392</v>
      </c>
      <c r="B134" s="48" t="s">
        <v>444</v>
      </c>
      <c r="C134" s="48"/>
      <c r="D134" s="49">
        <v>24100067</v>
      </c>
      <c r="E134" s="48" t="s">
        <v>422</v>
      </c>
      <c r="F134" s="45"/>
      <c r="G134" s="108" t="s">
        <v>399</v>
      </c>
      <c r="H134" s="108" t="s">
        <v>400</v>
      </c>
      <c r="I134" s="108" t="s">
        <v>401</v>
      </c>
      <c r="J134" s="48" t="s">
        <v>118</v>
      </c>
      <c r="K134" s="48"/>
      <c r="L134" s="48"/>
      <c r="M134" s="49">
        <v>100</v>
      </c>
      <c r="N134" s="48" t="s">
        <v>443</v>
      </c>
      <c r="O134" s="48" t="s">
        <v>119</v>
      </c>
      <c r="P134" s="48" t="s">
        <v>120</v>
      </c>
      <c r="Q134" s="44" t="s">
        <v>121</v>
      </c>
      <c r="R134" s="49" t="s">
        <v>139</v>
      </c>
      <c r="S134" s="48" t="s">
        <v>451</v>
      </c>
      <c r="T134" s="48"/>
      <c r="U134" s="48"/>
      <c r="V134" s="48" t="s">
        <v>123</v>
      </c>
      <c r="W134" s="48" t="s">
        <v>124</v>
      </c>
      <c r="X134" s="48">
        <v>0</v>
      </c>
      <c r="Y134" s="48">
        <v>100</v>
      </c>
      <c r="Z134" s="48">
        <v>0</v>
      </c>
      <c r="AA134" s="48"/>
      <c r="AB134" s="48" t="s">
        <v>125</v>
      </c>
      <c r="AC134" s="48"/>
      <c r="AD134" s="48">
        <v>287585040</v>
      </c>
      <c r="AE134" s="56">
        <v>287585040</v>
      </c>
      <c r="AF134" s="56">
        <v>322095244.80000001</v>
      </c>
      <c r="AG134" s="56"/>
      <c r="AH134" s="56">
        <v>301147200</v>
      </c>
      <c r="AI134" s="56">
        <v>301147200</v>
      </c>
      <c r="AJ134" s="56">
        <v>337284864.00000006</v>
      </c>
      <c r="AK134" s="48"/>
      <c r="AL134" s="48">
        <v>316152000</v>
      </c>
      <c r="AM134" s="56">
        <v>316152000</v>
      </c>
      <c r="AN134" s="56">
        <v>354090240.00000006</v>
      </c>
      <c r="AO134" s="56"/>
      <c r="AP134" s="56"/>
      <c r="AQ134" s="56"/>
      <c r="AR134" s="56"/>
      <c r="AS134" s="56"/>
      <c r="AT134" s="56"/>
      <c r="AU134" s="56"/>
      <c r="AV134" s="56"/>
      <c r="AW134" s="56"/>
      <c r="AX134" s="56">
        <v>0</v>
      </c>
      <c r="AY134" s="113">
        <f t="shared" si="143"/>
        <v>0</v>
      </c>
      <c r="AZ134" s="48" t="s">
        <v>126</v>
      </c>
      <c r="BA134" s="48" t="s">
        <v>412</v>
      </c>
      <c r="BB134" s="48" t="s">
        <v>411</v>
      </c>
      <c r="BC134" s="48"/>
      <c r="BD134" s="61"/>
      <c r="BE134" s="61"/>
      <c r="BF134" s="61"/>
      <c r="BG134" s="61"/>
      <c r="BH134" s="61"/>
      <c r="BI134" s="61"/>
      <c r="BJ134" s="61"/>
      <c r="BK134" s="61"/>
      <c r="BL134" s="61" t="s">
        <v>482</v>
      </c>
      <c r="BM134" s="61"/>
    </row>
    <row r="135" spans="1:65" ht="12.95" customHeight="1" x14ac:dyDescent="0.25">
      <c r="A135" s="110" t="s">
        <v>392</v>
      </c>
      <c r="B135" s="48" t="s">
        <v>444</v>
      </c>
      <c r="C135" s="48"/>
      <c r="D135" s="49">
        <v>24100068</v>
      </c>
      <c r="E135" s="48" t="s">
        <v>419</v>
      </c>
      <c r="F135" s="45"/>
      <c r="G135" s="108" t="s">
        <v>399</v>
      </c>
      <c r="H135" s="108" t="s">
        <v>400</v>
      </c>
      <c r="I135" s="108" t="s">
        <v>401</v>
      </c>
      <c r="J135" s="48" t="s">
        <v>118</v>
      </c>
      <c r="K135" s="48"/>
      <c r="L135" s="48"/>
      <c r="M135" s="49">
        <v>100</v>
      </c>
      <c r="N135" s="48" t="s">
        <v>443</v>
      </c>
      <c r="O135" s="48" t="s">
        <v>119</v>
      </c>
      <c r="P135" s="48" t="s">
        <v>120</v>
      </c>
      <c r="Q135" s="44" t="s">
        <v>121</v>
      </c>
      <c r="R135" s="49" t="s">
        <v>139</v>
      </c>
      <c r="S135" s="48" t="s">
        <v>451</v>
      </c>
      <c r="T135" s="48"/>
      <c r="U135" s="48"/>
      <c r="V135" s="48" t="s">
        <v>123</v>
      </c>
      <c r="W135" s="48" t="s">
        <v>124</v>
      </c>
      <c r="X135" s="48">
        <v>0</v>
      </c>
      <c r="Y135" s="48">
        <v>100</v>
      </c>
      <c r="Z135" s="48">
        <v>0</v>
      </c>
      <c r="AA135" s="48"/>
      <c r="AB135" s="48" t="s">
        <v>125</v>
      </c>
      <c r="AC135" s="48"/>
      <c r="AD135" s="48">
        <v>139085856</v>
      </c>
      <c r="AE135" s="56">
        <v>139085856</v>
      </c>
      <c r="AF135" s="56">
        <v>155776158.72000003</v>
      </c>
      <c r="AG135" s="56"/>
      <c r="AH135" s="56">
        <v>145643760</v>
      </c>
      <c r="AI135" s="56">
        <v>145643760</v>
      </c>
      <c r="AJ135" s="56">
        <v>163121011.20000002</v>
      </c>
      <c r="AK135" s="48"/>
      <c r="AL135" s="48">
        <v>152923320</v>
      </c>
      <c r="AM135" s="56">
        <v>152923320</v>
      </c>
      <c r="AN135" s="56">
        <v>171274118.40000001</v>
      </c>
      <c r="AO135" s="56"/>
      <c r="AP135" s="56"/>
      <c r="AQ135" s="56"/>
      <c r="AR135" s="56"/>
      <c r="AS135" s="56"/>
      <c r="AT135" s="56"/>
      <c r="AU135" s="56"/>
      <c r="AV135" s="56"/>
      <c r="AW135" s="56"/>
      <c r="AX135" s="56">
        <v>0</v>
      </c>
      <c r="AY135" s="113">
        <f t="shared" si="143"/>
        <v>0</v>
      </c>
      <c r="AZ135" s="48" t="s">
        <v>126</v>
      </c>
      <c r="BA135" s="48" t="s">
        <v>452</v>
      </c>
      <c r="BB135" s="48" t="s">
        <v>453</v>
      </c>
      <c r="BC135" s="48"/>
      <c r="BD135" s="61"/>
      <c r="BE135" s="61"/>
      <c r="BF135" s="61"/>
      <c r="BG135" s="61"/>
      <c r="BH135" s="61"/>
      <c r="BI135" s="61"/>
      <c r="BJ135" s="61"/>
      <c r="BK135" s="61"/>
      <c r="BL135" s="61" t="s">
        <v>482</v>
      </c>
      <c r="BM135" s="61"/>
    </row>
    <row r="136" spans="1:65" ht="12.95" customHeight="1" x14ac:dyDescent="0.25">
      <c r="A136" s="110" t="s">
        <v>392</v>
      </c>
      <c r="B136" s="48" t="s">
        <v>444</v>
      </c>
      <c r="C136" s="48"/>
      <c r="D136" s="49">
        <v>24100069</v>
      </c>
      <c r="E136" s="48" t="s">
        <v>416</v>
      </c>
      <c r="F136" s="45"/>
      <c r="G136" s="108" t="s">
        <v>399</v>
      </c>
      <c r="H136" s="108" t="s">
        <v>400</v>
      </c>
      <c r="I136" s="108" t="s">
        <v>401</v>
      </c>
      <c r="J136" s="48" t="s">
        <v>118</v>
      </c>
      <c r="K136" s="48"/>
      <c r="L136" s="48"/>
      <c r="M136" s="49">
        <v>100</v>
      </c>
      <c r="N136" s="48" t="s">
        <v>443</v>
      </c>
      <c r="O136" s="48" t="s">
        <v>119</v>
      </c>
      <c r="P136" s="48" t="s">
        <v>120</v>
      </c>
      <c r="Q136" s="44" t="s">
        <v>121</v>
      </c>
      <c r="R136" s="49" t="s">
        <v>139</v>
      </c>
      <c r="S136" s="48" t="s">
        <v>454</v>
      </c>
      <c r="T136" s="48"/>
      <c r="U136" s="48"/>
      <c r="V136" s="48" t="s">
        <v>123</v>
      </c>
      <c r="W136" s="48" t="s">
        <v>124</v>
      </c>
      <c r="X136" s="48">
        <v>0</v>
      </c>
      <c r="Y136" s="48">
        <v>100</v>
      </c>
      <c r="Z136" s="48">
        <v>0</v>
      </c>
      <c r="AA136" s="48"/>
      <c r="AB136" s="48" t="s">
        <v>125</v>
      </c>
      <c r="AC136" s="48"/>
      <c r="AD136" s="48">
        <v>474886272</v>
      </c>
      <c r="AE136" s="56">
        <v>474886272</v>
      </c>
      <c r="AF136" s="56">
        <v>531872624.64000005</v>
      </c>
      <c r="AG136" s="56"/>
      <c r="AH136" s="56">
        <v>497274840</v>
      </c>
      <c r="AI136" s="56">
        <v>497274840</v>
      </c>
      <c r="AJ136" s="56">
        <v>556947820.80000007</v>
      </c>
      <c r="AK136" s="48"/>
      <c r="AL136" s="48">
        <v>522099600</v>
      </c>
      <c r="AM136" s="56">
        <v>522099600</v>
      </c>
      <c r="AN136" s="56">
        <v>584751552</v>
      </c>
      <c r="AO136" s="56"/>
      <c r="AP136" s="56"/>
      <c r="AQ136" s="56"/>
      <c r="AR136" s="56"/>
      <c r="AS136" s="56"/>
      <c r="AT136" s="56"/>
      <c r="AU136" s="56"/>
      <c r="AV136" s="56"/>
      <c r="AW136" s="56"/>
      <c r="AX136" s="56">
        <v>0</v>
      </c>
      <c r="AY136" s="113">
        <f t="shared" si="143"/>
        <v>0</v>
      </c>
      <c r="AZ136" s="48" t="s">
        <v>126</v>
      </c>
      <c r="BA136" s="48" t="s">
        <v>415</v>
      </c>
      <c r="BB136" s="48" t="s">
        <v>414</v>
      </c>
      <c r="BC136" s="48"/>
      <c r="BD136" s="61"/>
      <c r="BE136" s="61"/>
      <c r="BF136" s="61"/>
      <c r="BG136" s="61"/>
      <c r="BH136" s="61"/>
      <c r="BI136" s="61"/>
      <c r="BJ136" s="61"/>
      <c r="BK136" s="61"/>
      <c r="BL136" s="61" t="s">
        <v>482</v>
      </c>
      <c r="BM136" s="61"/>
    </row>
    <row r="137" spans="1:65" ht="12.95" customHeight="1" x14ac:dyDescent="0.25">
      <c r="A137" s="110" t="s">
        <v>392</v>
      </c>
      <c r="B137" s="48" t="s">
        <v>444</v>
      </c>
      <c r="C137" s="48"/>
      <c r="D137" s="49">
        <v>24100070</v>
      </c>
      <c r="E137" s="48" t="s">
        <v>413</v>
      </c>
      <c r="F137" s="45"/>
      <c r="G137" s="108" t="s">
        <v>399</v>
      </c>
      <c r="H137" s="108" t="s">
        <v>400</v>
      </c>
      <c r="I137" s="108" t="s">
        <v>401</v>
      </c>
      <c r="J137" s="48" t="s">
        <v>118</v>
      </c>
      <c r="K137" s="48"/>
      <c r="L137" s="48"/>
      <c r="M137" s="49">
        <v>100</v>
      </c>
      <c r="N137" s="48" t="s">
        <v>443</v>
      </c>
      <c r="O137" s="48" t="s">
        <v>119</v>
      </c>
      <c r="P137" s="48" t="s">
        <v>120</v>
      </c>
      <c r="Q137" s="44" t="s">
        <v>121</v>
      </c>
      <c r="R137" s="49" t="s">
        <v>139</v>
      </c>
      <c r="S137" s="48" t="s">
        <v>454</v>
      </c>
      <c r="T137" s="48"/>
      <c r="U137" s="48"/>
      <c r="V137" s="48" t="s">
        <v>123</v>
      </c>
      <c r="W137" s="48" t="s">
        <v>124</v>
      </c>
      <c r="X137" s="48">
        <v>0</v>
      </c>
      <c r="Y137" s="48">
        <v>100</v>
      </c>
      <c r="Z137" s="48">
        <v>0</v>
      </c>
      <c r="AA137" s="48"/>
      <c r="AB137" s="48" t="s">
        <v>125</v>
      </c>
      <c r="AC137" s="48"/>
      <c r="AD137" s="48">
        <v>225801504</v>
      </c>
      <c r="AE137" s="56">
        <v>225801504</v>
      </c>
      <c r="AF137" s="56">
        <v>252897684.48000002</v>
      </c>
      <c r="AG137" s="56"/>
      <c r="AH137" s="56">
        <v>236449920</v>
      </c>
      <c r="AI137" s="56">
        <v>236449920</v>
      </c>
      <c r="AJ137" s="56">
        <v>264823910.40000004</v>
      </c>
      <c r="AK137" s="48"/>
      <c r="AL137" s="48">
        <v>248267160</v>
      </c>
      <c r="AM137" s="56">
        <v>248267160</v>
      </c>
      <c r="AN137" s="56">
        <v>278059219.20000005</v>
      </c>
      <c r="AO137" s="56"/>
      <c r="AP137" s="56"/>
      <c r="AQ137" s="56"/>
      <c r="AR137" s="56"/>
      <c r="AS137" s="56"/>
      <c r="AT137" s="56"/>
      <c r="AU137" s="56"/>
      <c r="AV137" s="56"/>
      <c r="AW137" s="56"/>
      <c r="AX137" s="56">
        <v>0</v>
      </c>
      <c r="AY137" s="113">
        <f t="shared" si="143"/>
        <v>0</v>
      </c>
      <c r="AZ137" s="48" t="s">
        <v>126</v>
      </c>
      <c r="BA137" s="48" t="s">
        <v>455</v>
      </c>
      <c r="BB137" s="48" t="s">
        <v>456</v>
      </c>
      <c r="BC137" s="48"/>
      <c r="BD137" s="61"/>
      <c r="BE137" s="61"/>
      <c r="BF137" s="61"/>
      <c r="BG137" s="61"/>
      <c r="BH137" s="61"/>
      <c r="BI137" s="61"/>
      <c r="BJ137" s="61"/>
      <c r="BK137" s="61"/>
      <c r="BL137" s="61" t="s">
        <v>482</v>
      </c>
      <c r="BM137" s="61"/>
    </row>
    <row r="138" spans="1:65" ht="12.95" customHeight="1" x14ac:dyDescent="0.25">
      <c r="A138" s="110" t="s">
        <v>392</v>
      </c>
      <c r="B138" s="48" t="s">
        <v>444</v>
      </c>
      <c r="C138" s="48"/>
      <c r="D138" s="49">
        <v>24100071</v>
      </c>
      <c r="E138" s="48" t="s">
        <v>410</v>
      </c>
      <c r="F138" s="45"/>
      <c r="G138" s="108" t="s">
        <v>399</v>
      </c>
      <c r="H138" s="108" t="s">
        <v>400</v>
      </c>
      <c r="I138" s="108" t="s">
        <v>401</v>
      </c>
      <c r="J138" s="48" t="s">
        <v>118</v>
      </c>
      <c r="K138" s="48"/>
      <c r="L138" s="48"/>
      <c r="M138" s="49">
        <v>100</v>
      </c>
      <c r="N138" s="48" t="s">
        <v>443</v>
      </c>
      <c r="O138" s="48" t="s">
        <v>119</v>
      </c>
      <c r="P138" s="48" t="s">
        <v>120</v>
      </c>
      <c r="Q138" s="44" t="s">
        <v>121</v>
      </c>
      <c r="R138" s="49" t="s">
        <v>139</v>
      </c>
      <c r="S138" s="48" t="s">
        <v>119</v>
      </c>
      <c r="T138" s="48"/>
      <c r="U138" s="48"/>
      <c r="V138" s="48" t="s">
        <v>123</v>
      </c>
      <c r="W138" s="48" t="s">
        <v>124</v>
      </c>
      <c r="X138" s="48">
        <v>0</v>
      </c>
      <c r="Y138" s="48">
        <v>100</v>
      </c>
      <c r="Z138" s="48">
        <v>0</v>
      </c>
      <c r="AA138" s="48"/>
      <c r="AB138" s="48" t="s">
        <v>125</v>
      </c>
      <c r="AC138" s="48"/>
      <c r="AD138" s="48">
        <v>63279936</v>
      </c>
      <c r="AE138" s="56">
        <v>63279936</v>
      </c>
      <c r="AF138" s="56">
        <v>70873528.320000008</v>
      </c>
      <c r="AG138" s="56"/>
      <c r="AH138" s="56">
        <v>66260640</v>
      </c>
      <c r="AI138" s="56">
        <v>66260640</v>
      </c>
      <c r="AJ138" s="56">
        <v>74211916.800000012</v>
      </c>
      <c r="AK138" s="48"/>
      <c r="AL138" s="48">
        <v>69589440</v>
      </c>
      <c r="AM138" s="56">
        <v>69589440</v>
      </c>
      <c r="AN138" s="56">
        <v>77940172.800000012</v>
      </c>
      <c r="AO138" s="56"/>
      <c r="AP138" s="56"/>
      <c r="AQ138" s="56"/>
      <c r="AR138" s="56"/>
      <c r="AS138" s="56"/>
      <c r="AT138" s="56"/>
      <c r="AU138" s="56"/>
      <c r="AV138" s="56"/>
      <c r="AW138" s="56"/>
      <c r="AX138" s="56">
        <v>0</v>
      </c>
      <c r="AY138" s="113">
        <f t="shared" si="143"/>
        <v>0</v>
      </c>
      <c r="AZ138" s="48" t="s">
        <v>126</v>
      </c>
      <c r="BA138" s="48" t="s">
        <v>418</v>
      </c>
      <c r="BB138" s="48" t="s">
        <v>417</v>
      </c>
      <c r="BC138" s="48"/>
      <c r="BD138" s="61"/>
      <c r="BE138" s="61"/>
      <c r="BF138" s="61"/>
      <c r="BG138" s="61"/>
      <c r="BH138" s="61"/>
      <c r="BI138" s="61"/>
      <c r="BJ138" s="61"/>
      <c r="BK138" s="61"/>
      <c r="BL138" s="61" t="s">
        <v>482</v>
      </c>
      <c r="BM138" s="61"/>
    </row>
    <row r="139" spans="1:65" ht="12.95" customHeight="1" x14ac:dyDescent="0.25">
      <c r="A139" s="110" t="s">
        <v>392</v>
      </c>
      <c r="B139" s="48" t="s">
        <v>444</v>
      </c>
      <c r="C139" s="48"/>
      <c r="D139" s="49">
        <v>24100072</v>
      </c>
      <c r="E139" s="48" t="s">
        <v>407</v>
      </c>
      <c r="F139" s="45"/>
      <c r="G139" s="108" t="s">
        <v>399</v>
      </c>
      <c r="H139" s="108" t="s">
        <v>400</v>
      </c>
      <c r="I139" s="108" t="s">
        <v>401</v>
      </c>
      <c r="J139" s="48" t="s">
        <v>118</v>
      </c>
      <c r="K139" s="48"/>
      <c r="L139" s="48"/>
      <c r="M139" s="49">
        <v>100</v>
      </c>
      <c r="N139" s="48" t="s">
        <v>443</v>
      </c>
      <c r="O139" s="48" t="s">
        <v>119</v>
      </c>
      <c r="P139" s="48" t="s">
        <v>120</v>
      </c>
      <c r="Q139" s="44" t="s">
        <v>121</v>
      </c>
      <c r="R139" s="49" t="s">
        <v>139</v>
      </c>
      <c r="S139" s="48" t="s">
        <v>119</v>
      </c>
      <c r="T139" s="48"/>
      <c r="U139" s="48"/>
      <c r="V139" s="48" t="s">
        <v>123</v>
      </c>
      <c r="W139" s="48" t="s">
        <v>124</v>
      </c>
      <c r="X139" s="48">
        <v>0</v>
      </c>
      <c r="Y139" s="48">
        <v>100</v>
      </c>
      <c r="Z139" s="48">
        <v>0</v>
      </c>
      <c r="AA139" s="48"/>
      <c r="AB139" s="48" t="s">
        <v>125</v>
      </c>
      <c r="AC139" s="48"/>
      <c r="AD139" s="48">
        <v>38280672</v>
      </c>
      <c r="AE139" s="56">
        <v>38280672</v>
      </c>
      <c r="AF139" s="56">
        <v>42874352.640000001</v>
      </c>
      <c r="AG139" s="56"/>
      <c r="AH139" s="56">
        <v>40085760</v>
      </c>
      <c r="AI139" s="56">
        <v>40085760</v>
      </c>
      <c r="AJ139" s="56">
        <v>44896051.200000003</v>
      </c>
      <c r="AK139" s="48"/>
      <c r="AL139" s="48">
        <v>42083040</v>
      </c>
      <c r="AM139" s="56">
        <v>42083040</v>
      </c>
      <c r="AN139" s="56">
        <v>47133004.800000004</v>
      </c>
      <c r="AO139" s="56"/>
      <c r="AP139" s="56"/>
      <c r="AQ139" s="56"/>
      <c r="AR139" s="56"/>
      <c r="AS139" s="56"/>
      <c r="AT139" s="56"/>
      <c r="AU139" s="56"/>
      <c r="AV139" s="56"/>
      <c r="AW139" s="56"/>
      <c r="AX139" s="56">
        <v>0</v>
      </c>
      <c r="AY139" s="113">
        <f t="shared" si="143"/>
        <v>0</v>
      </c>
      <c r="AZ139" s="48" t="s">
        <v>126</v>
      </c>
      <c r="BA139" s="48" t="s">
        <v>421</v>
      </c>
      <c r="BB139" s="48" t="s">
        <v>420</v>
      </c>
      <c r="BC139" s="48"/>
      <c r="BD139" s="61"/>
      <c r="BE139" s="61"/>
      <c r="BF139" s="61"/>
      <c r="BG139" s="61"/>
      <c r="BH139" s="61"/>
      <c r="BI139" s="61"/>
      <c r="BJ139" s="61"/>
      <c r="BK139" s="61"/>
      <c r="BL139" s="61" t="s">
        <v>482</v>
      </c>
      <c r="BM139" s="61"/>
    </row>
    <row r="140" spans="1:65" ht="12.95" customHeight="1" x14ac:dyDescent="0.25">
      <c r="A140" s="110" t="s">
        <v>392</v>
      </c>
      <c r="B140" s="48" t="s">
        <v>457</v>
      </c>
      <c r="C140" s="48"/>
      <c r="D140" s="49">
        <v>24100073</v>
      </c>
      <c r="E140" s="48" t="s">
        <v>186</v>
      </c>
      <c r="F140" s="45"/>
      <c r="G140" s="108" t="s">
        <v>423</v>
      </c>
      <c r="H140" s="108" t="s">
        <v>424</v>
      </c>
      <c r="I140" s="108" t="s">
        <v>425</v>
      </c>
      <c r="J140" s="48" t="s">
        <v>118</v>
      </c>
      <c r="K140" s="48"/>
      <c r="L140" s="48"/>
      <c r="M140" s="49">
        <v>100</v>
      </c>
      <c r="N140" s="48" t="s">
        <v>443</v>
      </c>
      <c r="O140" s="48" t="s">
        <v>119</v>
      </c>
      <c r="P140" s="48" t="s">
        <v>120</v>
      </c>
      <c r="Q140" s="44" t="s">
        <v>121</v>
      </c>
      <c r="R140" s="49" t="s">
        <v>139</v>
      </c>
      <c r="S140" s="48" t="s">
        <v>119</v>
      </c>
      <c r="T140" s="48"/>
      <c r="U140" s="48"/>
      <c r="V140" s="48" t="s">
        <v>123</v>
      </c>
      <c r="W140" s="48" t="s">
        <v>124</v>
      </c>
      <c r="X140" s="48">
        <v>0</v>
      </c>
      <c r="Y140" s="48">
        <v>100</v>
      </c>
      <c r="Z140" s="48">
        <v>0</v>
      </c>
      <c r="AA140" s="48"/>
      <c r="AB140" s="48" t="s">
        <v>125</v>
      </c>
      <c r="AC140" s="48"/>
      <c r="AD140" s="48">
        <v>118090837.68000001</v>
      </c>
      <c r="AE140" s="56">
        <v>118090837.68000001</v>
      </c>
      <c r="AF140" s="56">
        <v>132261738.20160002</v>
      </c>
      <c r="AG140" s="56"/>
      <c r="AH140" s="56">
        <v>118090837.68000001</v>
      </c>
      <c r="AI140" s="56">
        <v>118090837.68000001</v>
      </c>
      <c r="AJ140" s="56">
        <v>132261738.20160002</v>
      </c>
      <c r="AK140" s="48"/>
      <c r="AL140" s="48">
        <v>118090837.68000001</v>
      </c>
      <c r="AM140" s="56">
        <v>118090837.68000001</v>
      </c>
      <c r="AN140" s="56">
        <v>132261738.20160002</v>
      </c>
      <c r="AO140" s="56"/>
      <c r="AP140" s="56"/>
      <c r="AQ140" s="56"/>
      <c r="AR140" s="56"/>
      <c r="AS140" s="56"/>
      <c r="AT140" s="56"/>
      <c r="AU140" s="56"/>
      <c r="AV140" s="56"/>
      <c r="AW140" s="56"/>
      <c r="AX140" s="56">
        <f t="shared" si="160"/>
        <v>354272513.04000002</v>
      </c>
      <c r="AY140" s="113">
        <f t="shared" si="143"/>
        <v>396785214.60480005</v>
      </c>
      <c r="AZ140" s="48" t="s">
        <v>126</v>
      </c>
      <c r="BA140" s="48" t="s">
        <v>427</v>
      </c>
      <c r="BB140" s="48" t="s">
        <v>426</v>
      </c>
      <c r="BC140" s="48"/>
      <c r="BD140" s="61"/>
      <c r="BE140" s="61"/>
      <c r="BF140" s="61"/>
      <c r="BG140" s="61"/>
      <c r="BH140" s="61"/>
      <c r="BI140" s="61"/>
      <c r="BJ140" s="61"/>
      <c r="BK140" s="61"/>
      <c r="BL140" s="61"/>
      <c r="BM140" s="61"/>
    </row>
    <row r="141" spans="1:65" ht="12.95" customHeight="1" x14ac:dyDescent="0.25">
      <c r="A141" s="191" t="s">
        <v>428</v>
      </c>
      <c r="B141" s="187" t="s">
        <v>429</v>
      </c>
      <c r="C141" s="187"/>
      <c r="D141" s="49">
        <v>24100074</v>
      </c>
      <c r="E141" s="164" t="s">
        <v>269</v>
      </c>
      <c r="F141" s="45"/>
      <c r="G141" s="192" t="s">
        <v>431</v>
      </c>
      <c r="H141" s="192" t="s">
        <v>432</v>
      </c>
      <c r="I141" s="192" t="s">
        <v>433</v>
      </c>
      <c r="J141" s="193" t="s">
        <v>118</v>
      </c>
      <c r="K141" s="193"/>
      <c r="L141" s="194" t="s">
        <v>434</v>
      </c>
      <c r="M141" s="275" t="s">
        <v>143</v>
      </c>
      <c r="N141" s="193">
        <v>230000000</v>
      </c>
      <c r="O141" s="193" t="s">
        <v>140</v>
      </c>
      <c r="P141" s="193" t="s">
        <v>141</v>
      </c>
      <c r="Q141" s="44" t="s">
        <v>121</v>
      </c>
      <c r="R141" s="293" t="s">
        <v>139</v>
      </c>
      <c r="S141" s="193" t="s">
        <v>122</v>
      </c>
      <c r="T141" s="195"/>
      <c r="U141" s="193"/>
      <c r="V141" s="193" t="s">
        <v>123</v>
      </c>
      <c r="W141" s="193" t="s">
        <v>124</v>
      </c>
      <c r="X141" s="194">
        <v>0</v>
      </c>
      <c r="Y141" s="194">
        <v>90</v>
      </c>
      <c r="Z141" s="194">
        <v>10</v>
      </c>
      <c r="AA141" s="194"/>
      <c r="AB141" s="196" t="s">
        <v>125</v>
      </c>
      <c r="AC141" s="197"/>
      <c r="AD141" s="198"/>
      <c r="AE141" s="199">
        <v>84000000</v>
      </c>
      <c r="AF141" s="199">
        <v>94080000.000000015</v>
      </c>
      <c r="AG141" s="200"/>
      <c r="AH141" s="199"/>
      <c r="AI141" s="199">
        <v>84000000</v>
      </c>
      <c r="AJ141" s="201">
        <v>94080000.000000015</v>
      </c>
      <c r="AK141" s="197"/>
      <c r="AL141" s="198"/>
      <c r="AM141" s="198">
        <v>84000000</v>
      </c>
      <c r="AN141" s="199">
        <v>94080000.000000015</v>
      </c>
      <c r="AO141" s="56"/>
      <c r="AP141" s="56"/>
      <c r="AQ141" s="56"/>
      <c r="AR141" s="56"/>
      <c r="AS141" s="56"/>
      <c r="AT141" s="56"/>
      <c r="AU141" s="56"/>
      <c r="AV141" s="56"/>
      <c r="AW141" s="56"/>
      <c r="AX141" s="56">
        <f t="shared" si="160"/>
        <v>252000000</v>
      </c>
      <c r="AY141" s="113">
        <f t="shared" si="143"/>
        <v>282240000</v>
      </c>
      <c r="AZ141" s="193" t="s">
        <v>126</v>
      </c>
      <c r="BA141" s="202" t="s">
        <v>465</v>
      </c>
      <c r="BB141" s="190" t="s">
        <v>466</v>
      </c>
      <c r="BC141" s="193"/>
      <c r="BD141" s="60"/>
      <c r="BE141" s="60"/>
      <c r="BF141" s="60"/>
      <c r="BG141" s="60"/>
      <c r="BH141" s="60"/>
      <c r="BI141" s="60"/>
      <c r="BJ141" s="60"/>
      <c r="BK141" s="60"/>
      <c r="BL141" s="61"/>
      <c r="BM141" s="61"/>
    </row>
    <row r="142" spans="1:65" ht="12.95" customHeight="1" x14ac:dyDescent="0.25">
      <c r="A142" s="191" t="s">
        <v>428</v>
      </c>
      <c r="B142" s="187" t="s">
        <v>429</v>
      </c>
      <c r="C142" s="187"/>
      <c r="D142" s="49">
        <v>24100075</v>
      </c>
      <c r="E142" s="164" t="s">
        <v>264</v>
      </c>
      <c r="F142" s="45"/>
      <c r="G142" s="192" t="s">
        <v>431</v>
      </c>
      <c r="H142" s="192" t="s">
        <v>432</v>
      </c>
      <c r="I142" s="192" t="s">
        <v>433</v>
      </c>
      <c r="J142" s="193" t="s">
        <v>118</v>
      </c>
      <c r="K142" s="193"/>
      <c r="L142" s="194" t="s">
        <v>434</v>
      </c>
      <c r="M142" s="275" t="s">
        <v>143</v>
      </c>
      <c r="N142" s="193">
        <v>230000000</v>
      </c>
      <c r="O142" s="193" t="s">
        <v>140</v>
      </c>
      <c r="P142" s="193" t="s">
        <v>141</v>
      </c>
      <c r="Q142" s="44" t="s">
        <v>121</v>
      </c>
      <c r="R142" s="293" t="s">
        <v>139</v>
      </c>
      <c r="S142" s="193" t="s">
        <v>122</v>
      </c>
      <c r="T142" s="195"/>
      <c r="U142" s="193"/>
      <c r="V142" s="193" t="s">
        <v>123</v>
      </c>
      <c r="W142" s="193" t="s">
        <v>124</v>
      </c>
      <c r="X142" s="194">
        <v>0</v>
      </c>
      <c r="Y142" s="194">
        <v>90</v>
      </c>
      <c r="Z142" s="194">
        <v>10</v>
      </c>
      <c r="AA142" s="194"/>
      <c r="AB142" s="196" t="s">
        <v>125</v>
      </c>
      <c r="AC142" s="197"/>
      <c r="AD142" s="198"/>
      <c r="AE142" s="199">
        <v>72800000</v>
      </c>
      <c r="AF142" s="199">
        <v>81536000.000000015</v>
      </c>
      <c r="AG142" s="200"/>
      <c r="AH142" s="199"/>
      <c r="AI142" s="199">
        <v>72800000</v>
      </c>
      <c r="AJ142" s="201">
        <v>81536000.000000015</v>
      </c>
      <c r="AK142" s="197"/>
      <c r="AL142" s="198"/>
      <c r="AM142" s="198">
        <v>72800000</v>
      </c>
      <c r="AN142" s="199">
        <v>81536000.000000015</v>
      </c>
      <c r="AO142" s="56"/>
      <c r="AP142" s="56"/>
      <c r="AQ142" s="56"/>
      <c r="AR142" s="56"/>
      <c r="AS142" s="56"/>
      <c r="AT142" s="56"/>
      <c r="AU142" s="56"/>
      <c r="AV142" s="56"/>
      <c r="AW142" s="56"/>
      <c r="AX142" s="56">
        <f t="shared" si="160"/>
        <v>218400000</v>
      </c>
      <c r="AY142" s="113">
        <f t="shared" si="143"/>
        <v>244608000.00000003</v>
      </c>
      <c r="AZ142" s="193" t="s">
        <v>126</v>
      </c>
      <c r="BA142" s="202" t="s">
        <v>467</v>
      </c>
      <c r="BB142" s="190" t="s">
        <v>468</v>
      </c>
      <c r="BC142" s="193"/>
      <c r="BD142" s="60"/>
      <c r="BE142" s="60"/>
      <c r="BF142" s="60"/>
      <c r="BG142" s="60"/>
      <c r="BH142" s="60"/>
      <c r="BI142" s="60"/>
      <c r="BJ142" s="60"/>
      <c r="BK142" s="60"/>
      <c r="BL142" s="61"/>
      <c r="BM142" s="61"/>
    </row>
    <row r="143" spans="1:65" ht="12.95" customHeight="1" x14ac:dyDescent="0.25">
      <c r="A143" s="191" t="s">
        <v>428</v>
      </c>
      <c r="B143" s="187" t="s">
        <v>429</v>
      </c>
      <c r="C143" s="187"/>
      <c r="D143" s="49">
        <v>24100076</v>
      </c>
      <c r="E143" s="164" t="s">
        <v>261</v>
      </c>
      <c r="F143" s="45"/>
      <c r="G143" s="192" t="s">
        <v>431</v>
      </c>
      <c r="H143" s="192" t="s">
        <v>432</v>
      </c>
      <c r="I143" s="192" t="s">
        <v>433</v>
      </c>
      <c r="J143" s="193" t="s">
        <v>118</v>
      </c>
      <c r="K143" s="193"/>
      <c r="L143" s="194" t="s">
        <v>434</v>
      </c>
      <c r="M143" s="275" t="s">
        <v>143</v>
      </c>
      <c r="N143" s="193">
        <v>230000000</v>
      </c>
      <c r="O143" s="193" t="s">
        <v>140</v>
      </c>
      <c r="P143" s="193" t="s">
        <v>141</v>
      </c>
      <c r="Q143" s="44" t="s">
        <v>121</v>
      </c>
      <c r="R143" s="293" t="s">
        <v>139</v>
      </c>
      <c r="S143" s="193" t="s">
        <v>122</v>
      </c>
      <c r="T143" s="195"/>
      <c r="U143" s="193"/>
      <c r="V143" s="193" t="s">
        <v>123</v>
      </c>
      <c r="W143" s="193" t="s">
        <v>124</v>
      </c>
      <c r="X143" s="194">
        <v>0</v>
      </c>
      <c r="Y143" s="194">
        <v>90</v>
      </c>
      <c r="Z143" s="194">
        <v>10</v>
      </c>
      <c r="AA143" s="194"/>
      <c r="AB143" s="196" t="s">
        <v>125</v>
      </c>
      <c r="AC143" s="197"/>
      <c r="AD143" s="198"/>
      <c r="AE143" s="199">
        <v>112000000</v>
      </c>
      <c r="AF143" s="199">
        <v>125440000.00000001</v>
      </c>
      <c r="AG143" s="200"/>
      <c r="AH143" s="199"/>
      <c r="AI143" s="199">
        <v>112000000</v>
      </c>
      <c r="AJ143" s="201">
        <v>125440000.00000001</v>
      </c>
      <c r="AK143" s="197"/>
      <c r="AL143" s="198"/>
      <c r="AM143" s="198">
        <v>112000000</v>
      </c>
      <c r="AN143" s="199">
        <v>125440000.00000001</v>
      </c>
      <c r="AO143" s="56"/>
      <c r="AP143" s="56"/>
      <c r="AQ143" s="56"/>
      <c r="AR143" s="56"/>
      <c r="AS143" s="56"/>
      <c r="AT143" s="56"/>
      <c r="AU143" s="56"/>
      <c r="AV143" s="56"/>
      <c r="AW143" s="56"/>
      <c r="AX143" s="56">
        <f t="shared" si="160"/>
        <v>336000000</v>
      </c>
      <c r="AY143" s="113">
        <f t="shared" si="143"/>
        <v>376320000.00000006</v>
      </c>
      <c r="AZ143" s="193" t="s">
        <v>126</v>
      </c>
      <c r="BA143" s="202" t="s">
        <v>469</v>
      </c>
      <c r="BB143" s="190" t="s">
        <v>470</v>
      </c>
      <c r="BC143" s="193"/>
      <c r="BD143" s="60"/>
      <c r="BE143" s="60"/>
      <c r="BF143" s="60"/>
      <c r="BG143" s="60"/>
      <c r="BH143" s="60"/>
      <c r="BI143" s="60"/>
      <c r="BJ143" s="60"/>
      <c r="BK143" s="60"/>
      <c r="BL143" s="61"/>
      <c r="BM143" s="61"/>
    </row>
    <row r="144" spans="1:65" ht="12.95" customHeight="1" thickBot="1" x14ac:dyDescent="0.3">
      <c r="A144" s="191" t="s">
        <v>428</v>
      </c>
      <c r="B144" s="187" t="s">
        <v>429</v>
      </c>
      <c r="C144" s="187"/>
      <c r="D144" s="49">
        <v>24100077</v>
      </c>
      <c r="E144" s="164" t="s">
        <v>258</v>
      </c>
      <c r="F144" s="45"/>
      <c r="G144" s="192" t="s">
        <v>431</v>
      </c>
      <c r="H144" s="192" t="s">
        <v>432</v>
      </c>
      <c r="I144" s="192" t="s">
        <v>433</v>
      </c>
      <c r="J144" s="193" t="s">
        <v>118</v>
      </c>
      <c r="K144" s="193"/>
      <c r="L144" s="194"/>
      <c r="M144" s="275" t="s">
        <v>143</v>
      </c>
      <c r="N144" s="193">
        <v>230000000</v>
      </c>
      <c r="O144" s="193" t="s">
        <v>140</v>
      </c>
      <c r="P144" s="193" t="s">
        <v>141</v>
      </c>
      <c r="Q144" s="44" t="s">
        <v>121</v>
      </c>
      <c r="R144" s="293" t="s">
        <v>139</v>
      </c>
      <c r="S144" s="193" t="s">
        <v>122</v>
      </c>
      <c r="T144" s="195"/>
      <c r="U144" s="193"/>
      <c r="V144" s="193" t="s">
        <v>123</v>
      </c>
      <c r="W144" s="193" t="s">
        <v>124</v>
      </c>
      <c r="X144" s="194">
        <v>0</v>
      </c>
      <c r="Y144" s="194">
        <v>90</v>
      </c>
      <c r="Z144" s="194">
        <v>10</v>
      </c>
      <c r="AA144" s="194"/>
      <c r="AB144" s="196" t="s">
        <v>125</v>
      </c>
      <c r="AC144" s="197"/>
      <c r="AD144" s="198"/>
      <c r="AE144" s="199">
        <v>67200000</v>
      </c>
      <c r="AF144" s="199">
        <v>75264000</v>
      </c>
      <c r="AG144" s="200"/>
      <c r="AH144" s="199"/>
      <c r="AI144" s="199">
        <v>67200000</v>
      </c>
      <c r="AJ144" s="201">
        <v>75264000</v>
      </c>
      <c r="AK144" s="197"/>
      <c r="AL144" s="198"/>
      <c r="AM144" s="198">
        <v>67200000</v>
      </c>
      <c r="AN144" s="199">
        <v>75264000</v>
      </c>
      <c r="AO144" s="56"/>
      <c r="AP144" s="56"/>
      <c r="AQ144" s="56"/>
      <c r="AR144" s="56"/>
      <c r="AS144" s="56"/>
      <c r="AT144" s="56"/>
      <c r="AU144" s="56"/>
      <c r="AV144" s="56"/>
      <c r="AW144" s="56"/>
      <c r="AX144" s="56">
        <f t="shared" si="160"/>
        <v>201600000</v>
      </c>
      <c r="AY144" s="113">
        <f t="shared" si="143"/>
        <v>225792000.00000003</v>
      </c>
      <c r="AZ144" s="193" t="s">
        <v>126</v>
      </c>
      <c r="BA144" s="202" t="s">
        <v>471</v>
      </c>
      <c r="BB144" s="190" t="s">
        <v>472</v>
      </c>
      <c r="BC144" s="193"/>
      <c r="BD144" s="60"/>
      <c r="BE144" s="60"/>
      <c r="BF144" s="60"/>
      <c r="BG144" s="60"/>
      <c r="BH144" s="60"/>
      <c r="BI144" s="60"/>
      <c r="BJ144" s="60"/>
      <c r="BK144" s="60"/>
      <c r="BL144" s="61"/>
      <c r="BM144" s="61"/>
    </row>
    <row r="145" spans="1:65" s="159" customFormat="1" ht="12.95" customHeight="1" x14ac:dyDescent="0.25">
      <c r="A145" s="150" t="s">
        <v>428</v>
      </c>
      <c r="B145" s="150" t="s">
        <v>528</v>
      </c>
      <c r="C145" s="151"/>
      <c r="D145" s="151" t="s">
        <v>529</v>
      </c>
      <c r="E145" s="152" t="s">
        <v>530</v>
      </c>
      <c r="F145" s="150"/>
      <c r="G145" s="203" t="s">
        <v>531</v>
      </c>
      <c r="H145" s="203" t="s">
        <v>532</v>
      </c>
      <c r="I145" s="203" t="s">
        <v>532</v>
      </c>
      <c r="J145" s="156" t="s">
        <v>118</v>
      </c>
      <c r="K145" s="156"/>
      <c r="L145" s="204" t="s">
        <v>434</v>
      </c>
      <c r="M145" s="280" t="s">
        <v>143</v>
      </c>
      <c r="N145" s="205">
        <v>230000000</v>
      </c>
      <c r="O145" s="206" t="s">
        <v>140</v>
      </c>
      <c r="P145" s="207" t="s">
        <v>120</v>
      </c>
      <c r="Q145" s="207" t="s">
        <v>121</v>
      </c>
      <c r="R145" s="270" t="s">
        <v>139</v>
      </c>
      <c r="S145" s="156" t="s">
        <v>122</v>
      </c>
      <c r="T145" s="156"/>
      <c r="U145" s="207"/>
      <c r="V145" s="207" t="s">
        <v>123</v>
      </c>
      <c r="W145" s="207" t="s">
        <v>124</v>
      </c>
      <c r="X145" s="208">
        <v>0</v>
      </c>
      <c r="Y145" s="208">
        <v>100</v>
      </c>
      <c r="Z145" s="208">
        <v>0</v>
      </c>
      <c r="AA145" s="156"/>
      <c r="AB145" s="73" t="s">
        <v>125</v>
      </c>
      <c r="AC145" s="73"/>
      <c r="AD145" s="73"/>
      <c r="AE145" s="157">
        <v>3622500</v>
      </c>
      <c r="AF145" s="157">
        <f>AE145*1.12</f>
        <v>4057200.0000000005</v>
      </c>
      <c r="AG145" s="71"/>
      <c r="AH145" s="71"/>
      <c r="AI145" s="157">
        <v>3622500</v>
      </c>
      <c r="AJ145" s="157">
        <v>4057200.0000000005</v>
      </c>
      <c r="AK145" s="71"/>
      <c r="AL145" s="71"/>
      <c r="AM145" s="157">
        <v>3622500</v>
      </c>
      <c r="AN145" s="157">
        <v>4057200.0000000005</v>
      </c>
      <c r="AO145" s="71"/>
      <c r="AP145" s="71"/>
      <c r="AQ145" s="71"/>
      <c r="AR145" s="71"/>
      <c r="AS145" s="71"/>
      <c r="AT145" s="71"/>
      <c r="AU145" s="71"/>
      <c r="AV145" s="71"/>
      <c r="AW145" s="71"/>
      <c r="AX145" s="209">
        <f t="shared" si="160"/>
        <v>10867500</v>
      </c>
      <c r="AY145" s="113">
        <f t="shared" si="143"/>
        <v>12171600.000000002</v>
      </c>
      <c r="AZ145" s="73" t="s">
        <v>126</v>
      </c>
      <c r="BA145" s="73" t="s">
        <v>533</v>
      </c>
      <c r="BB145" s="73" t="s">
        <v>534</v>
      </c>
      <c r="BC145" s="73"/>
      <c r="BD145" s="158"/>
      <c r="BE145" s="158"/>
      <c r="BF145" s="158"/>
      <c r="BG145" s="158"/>
      <c r="BH145" s="158"/>
      <c r="BI145" s="158"/>
      <c r="BJ145" s="158"/>
      <c r="BK145" s="158"/>
      <c r="BL145" s="158"/>
      <c r="BM145" s="158"/>
    </row>
    <row r="146" spans="1:65" s="229" customFormat="1" ht="12.95" customHeight="1" x14ac:dyDescent="0.25">
      <c r="A146" s="210" t="s">
        <v>392</v>
      </c>
      <c r="B146" s="211" t="s">
        <v>444</v>
      </c>
      <c r="C146" s="212" t="s">
        <v>562</v>
      </c>
      <c r="D146" s="213" t="s">
        <v>535</v>
      </c>
      <c r="E146" s="164" t="s">
        <v>536</v>
      </c>
      <c r="F146" s="214"/>
      <c r="G146" s="215" t="s">
        <v>537</v>
      </c>
      <c r="H146" s="216" t="s">
        <v>400</v>
      </c>
      <c r="I146" s="216" t="s">
        <v>538</v>
      </c>
      <c r="J146" s="203" t="s">
        <v>118</v>
      </c>
      <c r="K146" s="203"/>
      <c r="L146" s="217"/>
      <c r="M146" s="264">
        <v>100</v>
      </c>
      <c r="N146" s="154">
        <v>230000000</v>
      </c>
      <c r="O146" s="203" t="s">
        <v>119</v>
      </c>
      <c r="P146" s="169" t="s">
        <v>120</v>
      </c>
      <c r="Q146" s="407" t="s">
        <v>539</v>
      </c>
      <c r="R146" s="294" t="s">
        <v>139</v>
      </c>
      <c r="S146" s="203" t="s">
        <v>119</v>
      </c>
      <c r="T146" s="218"/>
      <c r="U146" s="169"/>
      <c r="V146" s="151" t="s">
        <v>123</v>
      </c>
      <c r="W146" s="151" t="s">
        <v>124</v>
      </c>
      <c r="X146" s="212">
        <v>0</v>
      </c>
      <c r="Y146" s="212">
        <v>100</v>
      </c>
      <c r="Z146" s="212">
        <v>0</v>
      </c>
      <c r="AA146" s="214"/>
      <c r="AB146" s="73" t="s">
        <v>125</v>
      </c>
      <c r="AC146" s="219"/>
      <c r="AD146" s="220"/>
      <c r="AE146" s="220">
        <v>194916960</v>
      </c>
      <c r="AF146" s="221">
        <f t="shared" ref="AF146:AF156" si="165">AE146*1.12</f>
        <v>218306995.20000002</v>
      </c>
      <c r="AG146" s="219"/>
      <c r="AH146" s="220"/>
      <c r="AI146" s="220">
        <v>204072960</v>
      </c>
      <c r="AJ146" s="221">
        <f t="shared" ref="AJ146:AJ156" si="166">AI146*1.12</f>
        <v>228561715.20000002</v>
      </c>
      <c r="AK146" s="219"/>
      <c r="AL146" s="220"/>
      <c r="AM146" s="220">
        <v>214252080</v>
      </c>
      <c r="AN146" s="221">
        <f t="shared" ref="AN146:AN156" si="167">AM146*1.12</f>
        <v>239962329.60000002</v>
      </c>
      <c r="AO146" s="222"/>
      <c r="AP146" s="223"/>
      <c r="AQ146" s="223"/>
      <c r="AR146" s="223"/>
      <c r="AS146" s="223"/>
      <c r="AT146" s="223"/>
      <c r="AU146" s="223"/>
      <c r="AV146" s="223"/>
      <c r="AW146" s="203"/>
      <c r="AX146" s="224">
        <f t="shared" si="160"/>
        <v>613242000</v>
      </c>
      <c r="AY146" s="113">
        <f t="shared" si="143"/>
        <v>686831040.00000012</v>
      </c>
      <c r="AZ146" s="203" t="s">
        <v>126</v>
      </c>
      <c r="BA146" s="225" t="s">
        <v>540</v>
      </c>
      <c r="BB146" s="225" t="s">
        <v>541</v>
      </c>
      <c r="BC146" s="226"/>
      <c r="BD146" s="227"/>
      <c r="BE146" s="227"/>
      <c r="BF146" s="227"/>
      <c r="BG146" s="227"/>
      <c r="BH146" s="227"/>
      <c r="BI146" s="227"/>
      <c r="BJ146" s="227"/>
      <c r="BK146" s="227"/>
      <c r="BL146" s="228"/>
      <c r="BM146" s="228"/>
    </row>
    <row r="147" spans="1:65" s="229" customFormat="1" ht="12.95" customHeight="1" x14ac:dyDescent="0.25">
      <c r="A147" s="210" t="s">
        <v>392</v>
      </c>
      <c r="B147" s="211" t="s">
        <v>444</v>
      </c>
      <c r="C147" s="212" t="s">
        <v>562</v>
      </c>
      <c r="D147" s="213" t="s">
        <v>542</v>
      </c>
      <c r="E147" s="164" t="s">
        <v>543</v>
      </c>
      <c r="F147" s="214"/>
      <c r="G147" s="215" t="s">
        <v>537</v>
      </c>
      <c r="H147" s="216" t="s">
        <v>400</v>
      </c>
      <c r="I147" s="216" t="s">
        <v>538</v>
      </c>
      <c r="J147" s="203" t="s">
        <v>118</v>
      </c>
      <c r="K147" s="203"/>
      <c r="L147" s="217"/>
      <c r="M147" s="264">
        <v>100</v>
      </c>
      <c r="N147" s="154">
        <v>230000000</v>
      </c>
      <c r="O147" s="203" t="s">
        <v>119</v>
      </c>
      <c r="P147" s="169" t="s">
        <v>120</v>
      </c>
      <c r="Q147" s="407" t="s">
        <v>539</v>
      </c>
      <c r="R147" s="294" t="s">
        <v>139</v>
      </c>
      <c r="S147" s="203" t="s">
        <v>445</v>
      </c>
      <c r="T147" s="218"/>
      <c r="U147" s="169"/>
      <c r="V147" s="151" t="s">
        <v>123</v>
      </c>
      <c r="W147" s="151" t="s">
        <v>124</v>
      </c>
      <c r="X147" s="212">
        <v>0</v>
      </c>
      <c r="Y147" s="212">
        <v>100</v>
      </c>
      <c r="Z147" s="212">
        <v>0</v>
      </c>
      <c r="AA147" s="214"/>
      <c r="AB147" s="73" t="s">
        <v>125</v>
      </c>
      <c r="AC147" s="219"/>
      <c r="AD147" s="220"/>
      <c r="AE147" s="220">
        <v>465693816</v>
      </c>
      <c r="AF147" s="221">
        <f t="shared" si="165"/>
        <v>521577073.92000008</v>
      </c>
      <c r="AG147" s="219"/>
      <c r="AH147" s="220"/>
      <c r="AI147" s="220">
        <v>487840320</v>
      </c>
      <c r="AJ147" s="221">
        <f t="shared" si="166"/>
        <v>546381158.4000001</v>
      </c>
      <c r="AK147" s="219"/>
      <c r="AL147" s="220"/>
      <c r="AM147" s="220">
        <v>512976060</v>
      </c>
      <c r="AN147" s="221">
        <f t="shared" si="167"/>
        <v>574533187.20000005</v>
      </c>
      <c r="AO147" s="222"/>
      <c r="AP147" s="223"/>
      <c r="AQ147" s="223"/>
      <c r="AR147" s="223"/>
      <c r="AS147" s="223"/>
      <c r="AT147" s="223"/>
      <c r="AU147" s="223"/>
      <c r="AV147" s="223"/>
      <c r="AW147" s="203"/>
      <c r="AX147" s="224">
        <f t="shared" si="160"/>
        <v>1466510196</v>
      </c>
      <c r="AY147" s="113">
        <f t="shared" si="143"/>
        <v>1642491419.5200002</v>
      </c>
      <c r="AZ147" s="203" t="s">
        <v>126</v>
      </c>
      <c r="BA147" s="225" t="s">
        <v>406</v>
      </c>
      <c r="BB147" s="225" t="s">
        <v>405</v>
      </c>
      <c r="BC147" s="226"/>
      <c r="BD147" s="227"/>
      <c r="BE147" s="227"/>
      <c r="BF147" s="227"/>
      <c r="BG147" s="227"/>
      <c r="BH147" s="227"/>
      <c r="BI147" s="227"/>
      <c r="BJ147" s="227"/>
      <c r="BK147" s="227"/>
      <c r="BL147" s="228"/>
      <c r="BM147" s="228"/>
    </row>
    <row r="148" spans="1:65" s="229" customFormat="1" ht="12.95" customHeight="1" x14ac:dyDescent="0.25">
      <c r="A148" s="210" t="s">
        <v>392</v>
      </c>
      <c r="B148" s="211" t="s">
        <v>444</v>
      </c>
      <c r="C148" s="212" t="s">
        <v>562</v>
      </c>
      <c r="D148" s="213" t="s">
        <v>544</v>
      </c>
      <c r="E148" s="164" t="s">
        <v>545</v>
      </c>
      <c r="F148" s="214"/>
      <c r="G148" s="215" t="s">
        <v>537</v>
      </c>
      <c r="H148" s="216" t="s">
        <v>400</v>
      </c>
      <c r="I148" s="216" t="s">
        <v>538</v>
      </c>
      <c r="J148" s="203" t="s">
        <v>118</v>
      </c>
      <c r="K148" s="203"/>
      <c r="L148" s="217"/>
      <c r="M148" s="264">
        <v>100</v>
      </c>
      <c r="N148" s="154">
        <v>230000000</v>
      </c>
      <c r="O148" s="203" t="s">
        <v>119</v>
      </c>
      <c r="P148" s="169" t="s">
        <v>120</v>
      </c>
      <c r="Q148" s="407" t="s">
        <v>539</v>
      </c>
      <c r="R148" s="294" t="s">
        <v>139</v>
      </c>
      <c r="S148" s="203" t="s">
        <v>445</v>
      </c>
      <c r="T148" s="218"/>
      <c r="U148" s="169"/>
      <c r="V148" s="151" t="s">
        <v>123</v>
      </c>
      <c r="W148" s="151" t="s">
        <v>124</v>
      </c>
      <c r="X148" s="212">
        <v>0</v>
      </c>
      <c r="Y148" s="212">
        <v>100</v>
      </c>
      <c r="Z148" s="212">
        <v>0</v>
      </c>
      <c r="AA148" s="214"/>
      <c r="AB148" s="73" t="s">
        <v>125</v>
      </c>
      <c r="AC148" s="219"/>
      <c r="AD148" s="220"/>
      <c r="AE148" s="220">
        <v>136845936</v>
      </c>
      <c r="AF148" s="221">
        <f t="shared" si="165"/>
        <v>153267448.32000002</v>
      </c>
      <c r="AG148" s="219"/>
      <c r="AH148" s="220"/>
      <c r="AI148" s="220">
        <v>142858080</v>
      </c>
      <c r="AJ148" s="221">
        <f t="shared" si="166"/>
        <v>160001049.60000002</v>
      </c>
      <c r="AK148" s="219"/>
      <c r="AL148" s="220"/>
      <c r="AM148" s="220">
        <v>149638320</v>
      </c>
      <c r="AN148" s="221">
        <f t="shared" si="167"/>
        <v>167594918.40000001</v>
      </c>
      <c r="AO148" s="222"/>
      <c r="AP148" s="223"/>
      <c r="AQ148" s="223"/>
      <c r="AR148" s="223"/>
      <c r="AS148" s="223"/>
      <c r="AT148" s="223"/>
      <c r="AU148" s="223"/>
      <c r="AV148" s="223"/>
      <c r="AW148" s="203"/>
      <c r="AX148" s="224">
        <f t="shared" si="160"/>
        <v>429342336</v>
      </c>
      <c r="AY148" s="113">
        <f t="shared" si="143"/>
        <v>480863416.32000005</v>
      </c>
      <c r="AZ148" s="203" t="s">
        <v>126</v>
      </c>
      <c r="BA148" s="225" t="s">
        <v>446</v>
      </c>
      <c r="BB148" s="225" t="s">
        <v>447</v>
      </c>
      <c r="BC148" s="226"/>
      <c r="BD148" s="227"/>
      <c r="BE148" s="227"/>
      <c r="BF148" s="227"/>
      <c r="BG148" s="227"/>
      <c r="BH148" s="227"/>
      <c r="BI148" s="227"/>
      <c r="BJ148" s="227"/>
      <c r="BK148" s="227"/>
      <c r="BL148" s="228"/>
      <c r="BM148" s="228"/>
    </row>
    <row r="149" spans="1:65" s="229" customFormat="1" ht="12.95" customHeight="1" x14ac:dyDescent="0.25">
      <c r="A149" s="210" t="s">
        <v>392</v>
      </c>
      <c r="B149" s="230" t="s">
        <v>444</v>
      </c>
      <c r="C149" s="212" t="s">
        <v>562</v>
      </c>
      <c r="D149" s="231" t="s">
        <v>546</v>
      </c>
      <c r="E149" s="232" t="s">
        <v>547</v>
      </c>
      <c r="F149" s="233"/>
      <c r="G149" s="234" t="s">
        <v>537</v>
      </c>
      <c r="H149" s="235" t="s">
        <v>400</v>
      </c>
      <c r="I149" s="216" t="s">
        <v>538</v>
      </c>
      <c r="J149" s="203" t="s">
        <v>118</v>
      </c>
      <c r="K149" s="236"/>
      <c r="L149" s="237"/>
      <c r="M149" s="281">
        <v>100</v>
      </c>
      <c r="N149" s="154">
        <v>230000000</v>
      </c>
      <c r="O149" s="236" t="s">
        <v>119</v>
      </c>
      <c r="P149" s="410" t="s">
        <v>120</v>
      </c>
      <c r="Q149" s="408" t="s">
        <v>539</v>
      </c>
      <c r="R149" s="295" t="s">
        <v>139</v>
      </c>
      <c r="S149" s="236" t="s">
        <v>448</v>
      </c>
      <c r="T149" s="238"/>
      <c r="U149" s="410"/>
      <c r="V149" s="151" t="s">
        <v>123</v>
      </c>
      <c r="W149" s="151" t="s">
        <v>124</v>
      </c>
      <c r="X149" s="239">
        <v>0</v>
      </c>
      <c r="Y149" s="239">
        <v>100</v>
      </c>
      <c r="Z149" s="239">
        <v>0</v>
      </c>
      <c r="AA149" s="233"/>
      <c r="AB149" s="73" t="s">
        <v>125</v>
      </c>
      <c r="AC149" s="240"/>
      <c r="AD149" s="220"/>
      <c r="AE149" s="220">
        <v>326296128</v>
      </c>
      <c r="AF149" s="241">
        <f t="shared" si="165"/>
        <v>365451663.36000001</v>
      </c>
      <c r="AG149" s="240"/>
      <c r="AH149" s="220"/>
      <c r="AI149" s="220">
        <v>342301680</v>
      </c>
      <c r="AJ149" s="241">
        <f t="shared" si="166"/>
        <v>383377881.60000002</v>
      </c>
      <c r="AK149" s="240"/>
      <c r="AL149" s="220"/>
      <c r="AM149" s="220">
        <v>359461440</v>
      </c>
      <c r="AN149" s="241">
        <f t="shared" si="167"/>
        <v>402596812.80000001</v>
      </c>
      <c r="AO149" s="242"/>
      <c r="AP149" s="243"/>
      <c r="AQ149" s="243"/>
      <c r="AR149" s="243"/>
      <c r="AS149" s="243"/>
      <c r="AT149" s="243"/>
      <c r="AU149" s="243"/>
      <c r="AV149" s="243"/>
      <c r="AW149" s="236"/>
      <c r="AX149" s="244">
        <f t="shared" si="160"/>
        <v>1028059248</v>
      </c>
      <c r="AY149" s="113">
        <f t="shared" si="143"/>
        <v>1151426357.76</v>
      </c>
      <c r="AZ149" s="236" t="s">
        <v>126</v>
      </c>
      <c r="BA149" s="245" t="s">
        <v>409</v>
      </c>
      <c r="BB149" s="245" t="s">
        <v>408</v>
      </c>
      <c r="BC149" s="246"/>
      <c r="BD149" s="227"/>
      <c r="BE149" s="227"/>
      <c r="BF149" s="227"/>
      <c r="BG149" s="227"/>
      <c r="BH149" s="227"/>
      <c r="BI149" s="227"/>
      <c r="BJ149" s="227"/>
      <c r="BK149" s="227"/>
      <c r="BL149" s="228"/>
      <c r="BM149" s="228"/>
    </row>
    <row r="150" spans="1:65" s="229" customFormat="1" ht="12.95" customHeight="1" x14ac:dyDescent="0.25">
      <c r="A150" s="210" t="s">
        <v>392</v>
      </c>
      <c r="B150" s="211" t="s">
        <v>444</v>
      </c>
      <c r="C150" s="212" t="s">
        <v>562</v>
      </c>
      <c r="D150" s="231" t="s">
        <v>548</v>
      </c>
      <c r="E150" s="107" t="s">
        <v>549</v>
      </c>
      <c r="F150" s="233"/>
      <c r="G150" s="247" t="s">
        <v>537</v>
      </c>
      <c r="H150" s="248" t="s">
        <v>400</v>
      </c>
      <c r="I150" s="248" t="s">
        <v>538</v>
      </c>
      <c r="J150" s="249" t="s">
        <v>118</v>
      </c>
      <c r="K150" s="249"/>
      <c r="L150" s="250"/>
      <c r="M150" s="104">
        <v>100</v>
      </c>
      <c r="N150" s="251">
        <v>230000000</v>
      </c>
      <c r="O150" s="249" t="s">
        <v>119</v>
      </c>
      <c r="P150" s="266" t="s">
        <v>120</v>
      </c>
      <c r="Q150" s="409" t="s">
        <v>539</v>
      </c>
      <c r="R150" s="296" t="s">
        <v>139</v>
      </c>
      <c r="S150" s="249" t="s">
        <v>448</v>
      </c>
      <c r="T150" s="252"/>
      <c r="U150" s="266"/>
      <c r="V150" s="253" t="s">
        <v>123</v>
      </c>
      <c r="W150" s="253" t="s">
        <v>124</v>
      </c>
      <c r="X150" s="254">
        <v>0</v>
      </c>
      <c r="Y150" s="254">
        <v>100</v>
      </c>
      <c r="Z150" s="254">
        <v>0</v>
      </c>
      <c r="AA150" s="255"/>
      <c r="AB150" s="74" t="s">
        <v>125</v>
      </c>
      <c r="AC150" s="256"/>
      <c r="AD150" s="257"/>
      <c r="AE150" s="257">
        <v>131909328</v>
      </c>
      <c r="AF150" s="258">
        <f t="shared" si="165"/>
        <v>147738447.36000001</v>
      </c>
      <c r="AG150" s="256"/>
      <c r="AH150" s="257"/>
      <c r="AI150" s="257">
        <v>137882400</v>
      </c>
      <c r="AJ150" s="258">
        <f t="shared" si="166"/>
        <v>154428288</v>
      </c>
      <c r="AK150" s="256"/>
      <c r="AL150" s="257"/>
      <c r="AM150" s="257">
        <v>144224640</v>
      </c>
      <c r="AN150" s="258">
        <f t="shared" si="167"/>
        <v>161531596.80000001</v>
      </c>
      <c r="AO150" s="242"/>
      <c r="AP150" s="243"/>
      <c r="AQ150" s="243"/>
      <c r="AR150" s="243"/>
      <c r="AS150" s="243"/>
      <c r="AT150" s="243"/>
      <c r="AU150" s="243"/>
      <c r="AV150" s="243"/>
      <c r="AW150" s="236"/>
      <c r="AX150" s="244">
        <f t="shared" si="160"/>
        <v>414016368</v>
      </c>
      <c r="AY150" s="113">
        <f t="shared" si="143"/>
        <v>463698332.16000003</v>
      </c>
      <c r="AZ150" s="249" t="s">
        <v>126</v>
      </c>
      <c r="BA150" s="259" t="s">
        <v>449</v>
      </c>
      <c r="BB150" s="259" t="s">
        <v>450</v>
      </c>
      <c r="BC150" s="227"/>
      <c r="BD150" s="227"/>
      <c r="BE150" s="227"/>
      <c r="BF150" s="227"/>
      <c r="BG150" s="227"/>
      <c r="BH150" s="227"/>
      <c r="BI150" s="227"/>
      <c r="BJ150" s="227"/>
      <c r="BK150" s="227"/>
      <c r="BL150" s="228"/>
      <c r="BM150" s="228"/>
    </row>
    <row r="151" spans="1:65" s="229" customFormat="1" ht="12.95" customHeight="1" x14ac:dyDescent="0.25">
      <c r="A151" s="260" t="s">
        <v>392</v>
      </c>
      <c r="B151" s="261" t="s">
        <v>444</v>
      </c>
      <c r="C151" s="212" t="s">
        <v>562</v>
      </c>
      <c r="D151" s="231" t="s">
        <v>550</v>
      </c>
      <c r="E151" s="107" t="s">
        <v>551</v>
      </c>
      <c r="F151" s="233"/>
      <c r="G151" s="247" t="s">
        <v>537</v>
      </c>
      <c r="H151" s="248" t="s">
        <v>400</v>
      </c>
      <c r="I151" s="248" t="s">
        <v>538</v>
      </c>
      <c r="J151" s="249" t="s">
        <v>118</v>
      </c>
      <c r="K151" s="249"/>
      <c r="L151" s="250"/>
      <c r="M151" s="104">
        <v>100</v>
      </c>
      <c r="N151" s="251">
        <v>230000000</v>
      </c>
      <c r="O151" s="249" t="s">
        <v>119</v>
      </c>
      <c r="P151" s="266" t="s">
        <v>120</v>
      </c>
      <c r="Q151" s="409" t="s">
        <v>539</v>
      </c>
      <c r="R151" s="296" t="s">
        <v>139</v>
      </c>
      <c r="S151" s="249" t="s">
        <v>451</v>
      </c>
      <c r="T151" s="252"/>
      <c r="U151" s="266"/>
      <c r="V151" s="253" t="s">
        <v>123</v>
      </c>
      <c r="W151" s="253" t="s">
        <v>124</v>
      </c>
      <c r="X151" s="254">
        <v>0</v>
      </c>
      <c r="Y151" s="254">
        <v>100</v>
      </c>
      <c r="Z151" s="254">
        <v>0</v>
      </c>
      <c r="AA151" s="255"/>
      <c r="AB151" s="74" t="s">
        <v>125</v>
      </c>
      <c r="AC151" s="256"/>
      <c r="AD151" s="257"/>
      <c r="AE151" s="257">
        <v>289034400</v>
      </c>
      <c r="AF151" s="258">
        <f t="shared" si="165"/>
        <v>323718528.00000006</v>
      </c>
      <c r="AG151" s="256"/>
      <c r="AH151" s="257"/>
      <c r="AI151" s="257">
        <v>302724000</v>
      </c>
      <c r="AJ151" s="258">
        <f t="shared" si="166"/>
        <v>339050880.00000006</v>
      </c>
      <c r="AK151" s="256"/>
      <c r="AL151" s="257"/>
      <c r="AM151" s="257">
        <v>318385800</v>
      </c>
      <c r="AN151" s="258">
        <f t="shared" si="167"/>
        <v>356592096.00000006</v>
      </c>
      <c r="AO151" s="242"/>
      <c r="AP151" s="243"/>
      <c r="AQ151" s="243"/>
      <c r="AR151" s="243"/>
      <c r="AS151" s="243"/>
      <c r="AT151" s="243"/>
      <c r="AU151" s="243"/>
      <c r="AV151" s="243"/>
      <c r="AW151" s="236"/>
      <c r="AX151" s="244">
        <f t="shared" si="160"/>
        <v>910144200</v>
      </c>
      <c r="AY151" s="113">
        <f t="shared" si="143"/>
        <v>1019361504.0000001</v>
      </c>
      <c r="AZ151" s="249" t="s">
        <v>126</v>
      </c>
      <c r="BA151" s="259" t="s">
        <v>412</v>
      </c>
      <c r="BB151" s="259" t="s">
        <v>411</v>
      </c>
      <c r="BC151" s="227"/>
      <c r="BD151" s="227"/>
      <c r="BE151" s="227"/>
      <c r="BF151" s="227"/>
      <c r="BG151" s="227"/>
      <c r="BH151" s="227"/>
      <c r="BI151" s="227"/>
      <c r="BJ151" s="227"/>
      <c r="BK151" s="227"/>
      <c r="BL151" s="228"/>
      <c r="BM151" s="228"/>
    </row>
    <row r="152" spans="1:65" s="229" customFormat="1" ht="12.95" customHeight="1" x14ac:dyDescent="0.25">
      <c r="A152" s="260" t="s">
        <v>392</v>
      </c>
      <c r="B152" s="261" t="s">
        <v>444</v>
      </c>
      <c r="C152" s="212" t="s">
        <v>562</v>
      </c>
      <c r="D152" s="231" t="s">
        <v>552</v>
      </c>
      <c r="E152" s="107" t="s">
        <v>553</v>
      </c>
      <c r="F152" s="233"/>
      <c r="G152" s="247" t="s">
        <v>537</v>
      </c>
      <c r="H152" s="248" t="s">
        <v>400</v>
      </c>
      <c r="I152" s="248" t="s">
        <v>538</v>
      </c>
      <c r="J152" s="249" t="s">
        <v>118</v>
      </c>
      <c r="K152" s="249"/>
      <c r="L152" s="250"/>
      <c r="M152" s="104">
        <v>100</v>
      </c>
      <c r="N152" s="251">
        <v>230000000</v>
      </c>
      <c r="O152" s="249" t="s">
        <v>119</v>
      </c>
      <c r="P152" s="266" t="s">
        <v>120</v>
      </c>
      <c r="Q152" s="409" t="s">
        <v>539</v>
      </c>
      <c r="R152" s="296" t="s">
        <v>139</v>
      </c>
      <c r="S152" s="249" t="s">
        <v>451</v>
      </c>
      <c r="T152" s="252"/>
      <c r="U152" s="266"/>
      <c r="V152" s="253" t="s">
        <v>123</v>
      </c>
      <c r="W152" s="253" t="s">
        <v>124</v>
      </c>
      <c r="X152" s="254">
        <v>0</v>
      </c>
      <c r="Y152" s="254">
        <v>100</v>
      </c>
      <c r="Z152" s="254">
        <v>0</v>
      </c>
      <c r="AA152" s="255"/>
      <c r="AB152" s="74" t="s">
        <v>125</v>
      </c>
      <c r="AC152" s="256"/>
      <c r="AD152" s="257"/>
      <c r="AE152" s="257">
        <v>136845936</v>
      </c>
      <c r="AF152" s="258">
        <f t="shared" si="165"/>
        <v>153267448.32000002</v>
      </c>
      <c r="AG152" s="256"/>
      <c r="AH152" s="257"/>
      <c r="AI152" s="257">
        <v>142858080</v>
      </c>
      <c r="AJ152" s="258">
        <f t="shared" si="166"/>
        <v>160001049.60000002</v>
      </c>
      <c r="AK152" s="256"/>
      <c r="AL152" s="257"/>
      <c r="AM152" s="257">
        <v>149638320</v>
      </c>
      <c r="AN152" s="258">
        <f t="shared" si="167"/>
        <v>167594918.40000001</v>
      </c>
      <c r="AO152" s="242"/>
      <c r="AP152" s="243"/>
      <c r="AQ152" s="243"/>
      <c r="AR152" s="243"/>
      <c r="AS152" s="243"/>
      <c r="AT152" s="243"/>
      <c r="AU152" s="243"/>
      <c r="AV152" s="243"/>
      <c r="AW152" s="236"/>
      <c r="AX152" s="244">
        <f t="shared" si="160"/>
        <v>429342336</v>
      </c>
      <c r="AY152" s="113">
        <f t="shared" si="143"/>
        <v>480863416.32000005</v>
      </c>
      <c r="AZ152" s="249" t="s">
        <v>126</v>
      </c>
      <c r="BA152" s="259" t="s">
        <v>452</v>
      </c>
      <c r="BB152" s="259" t="s">
        <v>453</v>
      </c>
      <c r="BC152" s="227"/>
      <c r="BD152" s="227"/>
      <c r="BE152" s="227"/>
      <c r="BF152" s="227"/>
      <c r="BG152" s="227"/>
      <c r="BH152" s="227"/>
      <c r="BI152" s="227"/>
      <c r="BJ152" s="227"/>
      <c r="BK152" s="227"/>
      <c r="BL152" s="228"/>
      <c r="BM152" s="228"/>
    </row>
    <row r="153" spans="1:65" s="229" customFormat="1" ht="12.95" customHeight="1" x14ac:dyDescent="0.25">
      <c r="A153" s="260" t="s">
        <v>392</v>
      </c>
      <c r="B153" s="261" t="s">
        <v>444</v>
      </c>
      <c r="C153" s="212" t="s">
        <v>562</v>
      </c>
      <c r="D153" s="231" t="s">
        <v>554</v>
      </c>
      <c r="E153" s="107" t="s">
        <v>555</v>
      </c>
      <c r="F153" s="233"/>
      <c r="G153" s="247" t="s">
        <v>537</v>
      </c>
      <c r="H153" s="248" t="s">
        <v>400</v>
      </c>
      <c r="I153" s="248" t="s">
        <v>538</v>
      </c>
      <c r="J153" s="249" t="s">
        <v>118</v>
      </c>
      <c r="K153" s="249"/>
      <c r="L153" s="250"/>
      <c r="M153" s="104">
        <v>100</v>
      </c>
      <c r="N153" s="251">
        <v>230000000</v>
      </c>
      <c r="O153" s="249" t="s">
        <v>119</v>
      </c>
      <c r="P153" s="266" t="s">
        <v>120</v>
      </c>
      <c r="Q153" s="409" t="s">
        <v>539</v>
      </c>
      <c r="R153" s="296" t="s">
        <v>139</v>
      </c>
      <c r="S153" s="249" t="s">
        <v>454</v>
      </c>
      <c r="T153" s="252"/>
      <c r="U153" s="266"/>
      <c r="V153" s="253" t="s">
        <v>123</v>
      </c>
      <c r="W153" s="253" t="s">
        <v>124</v>
      </c>
      <c r="X153" s="254">
        <v>0</v>
      </c>
      <c r="Y153" s="254">
        <v>100</v>
      </c>
      <c r="Z153" s="254">
        <v>0</v>
      </c>
      <c r="AA153" s="255"/>
      <c r="AB153" s="74" t="s">
        <v>125</v>
      </c>
      <c r="AC153" s="256"/>
      <c r="AD153" s="257"/>
      <c r="AE153" s="257">
        <v>476783616</v>
      </c>
      <c r="AF153" s="258">
        <f t="shared" si="165"/>
        <v>533997649.92000008</v>
      </c>
      <c r="AG153" s="256"/>
      <c r="AH153" s="257"/>
      <c r="AI153" s="257">
        <v>500007960</v>
      </c>
      <c r="AJ153" s="258">
        <f t="shared" si="166"/>
        <v>560008915.20000005</v>
      </c>
      <c r="AK153" s="256"/>
      <c r="AL153" s="257"/>
      <c r="AM153" s="257">
        <v>525235680</v>
      </c>
      <c r="AN153" s="258">
        <f t="shared" si="167"/>
        <v>588263961.60000002</v>
      </c>
      <c r="AO153" s="242"/>
      <c r="AP153" s="243"/>
      <c r="AQ153" s="243"/>
      <c r="AR153" s="243"/>
      <c r="AS153" s="243"/>
      <c r="AT153" s="243"/>
      <c r="AU153" s="243"/>
      <c r="AV153" s="243"/>
      <c r="AW153" s="236"/>
      <c r="AX153" s="244">
        <f t="shared" si="160"/>
        <v>1502027256</v>
      </c>
      <c r="AY153" s="113">
        <f t="shared" si="143"/>
        <v>1682270526.7200003</v>
      </c>
      <c r="AZ153" s="249" t="s">
        <v>126</v>
      </c>
      <c r="BA153" s="259" t="s">
        <v>415</v>
      </c>
      <c r="BB153" s="259" t="s">
        <v>414</v>
      </c>
      <c r="BC153" s="227"/>
      <c r="BD153" s="227"/>
      <c r="BE153" s="227"/>
      <c r="BF153" s="227"/>
      <c r="BG153" s="227"/>
      <c r="BH153" s="227"/>
      <c r="BI153" s="227"/>
      <c r="BJ153" s="227"/>
      <c r="BK153" s="227"/>
      <c r="BL153" s="228"/>
      <c r="BM153" s="228"/>
    </row>
    <row r="154" spans="1:65" s="229" customFormat="1" ht="12.95" customHeight="1" x14ac:dyDescent="0.25">
      <c r="A154" s="260" t="s">
        <v>392</v>
      </c>
      <c r="B154" s="261" t="s">
        <v>444</v>
      </c>
      <c r="C154" s="212" t="s">
        <v>562</v>
      </c>
      <c r="D154" s="231" t="s">
        <v>556</v>
      </c>
      <c r="E154" s="107" t="s">
        <v>557</v>
      </c>
      <c r="F154" s="233"/>
      <c r="G154" s="247" t="s">
        <v>537</v>
      </c>
      <c r="H154" s="248" t="s">
        <v>400</v>
      </c>
      <c r="I154" s="248" t="s">
        <v>538</v>
      </c>
      <c r="J154" s="249" t="s">
        <v>118</v>
      </c>
      <c r="K154" s="249"/>
      <c r="L154" s="250"/>
      <c r="M154" s="104">
        <v>100</v>
      </c>
      <c r="N154" s="251">
        <v>230000000</v>
      </c>
      <c r="O154" s="249" t="s">
        <v>119</v>
      </c>
      <c r="P154" s="266" t="s">
        <v>120</v>
      </c>
      <c r="Q154" s="409" t="s">
        <v>539</v>
      </c>
      <c r="R154" s="296" t="s">
        <v>139</v>
      </c>
      <c r="S154" s="249" t="s">
        <v>454</v>
      </c>
      <c r="T154" s="252"/>
      <c r="U154" s="266"/>
      <c r="V154" s="253" t="s">
        <v>123</v>
      </c>
      <c r="W154" s="253" t="s">
        <v>124</v>
      </c>
      <c r="X154" s="254">
        <v>0</v>
      </c>
      <c r="Y154" s="254">
        <v>100</v>
      </c>
      <c r="Z154" s="254">
        <v>0</v>
      </c>
      <c r="AA154" s="255"/>
      <c r="AB154" s="74" t="s">
        <v>125</v>
      </c>
      <c r="AC154" s="256"/>
      <c r="AD154" s="257"/>
      <c r="AE154" s="257">
        <v>223139952</v>
      </c>
      <c r="AF154" s="258">
        <f t="shared" si="165"/>
        <v>249916746.24000001</v>
      </c>
      <c r="AG154" s="256"/>
      <c r="AH154" s="257"/>
      <c r="AI154" s="257">
        <v>233121120</v>
      </c>
      <c r="AJ154" s="258">
        <f t="shared" si="166"/>
        <v>261095654.40000004</v>
      </c>
      <c r="AK154" s="256"/>
      <c r="AL154" s="257"/>
      <c r="AM154" s="257">
        <v>243983520</v>
      </c>
      <c r="AN154" s="258">
        <f t="shared" si="167"/>
        <v>273261542.40000004</v>
      </c>
      <c r="AO154" s="242"/>
      <c r="AP154" s="243"/>
      <c r="AQ154" s="243"/>
      <c r="AR154" s="243"/>
      <c r="AS154" s="243"/>
      <c r="AT154" s="243"/>
      <c r="AU154" s="243"/>
      <c r="AV154" s="243"/>
      <c r="AW154" s="236"/>
      <c r="AX154" s="244">
        <f t="shared" si="160"/>
        <v>700244592</v>
      </c>
      <c r="AY154" s="113">
        <f t="shared" si="143"/>
        <v>784273943.04000008</v>
      </c>
      <c r="AZ154" s="249" t="s">
        <v>126</v>
      </c>
      <c r="BA154" s="259" t="s">
        <v>455</v>
      </c>
      <c r="BB154" s="259" t="s">
        <v>456</v>
      </c>
      <c r="BC154" s="227"/>
      <c r="BD154" s="227"/>
      <c r="BE154" s="227"/>
      <c r="BF154" s="227"/>
      <c r="BG154" s="227"/>
      <c r="BH154" s="227"/>
      <c r="BI154" s="227"/>
      <c r="BJ154" s="227"/>
      <c r="BK154" s="227"/>
      <c r="BL154" s="228"/>
      <c r="BM154" s="228"/>
    </row>
    <row r="155" spans="1:65" s="229" customFormat="1" ht="12.95" customHeight="1" x14ac:dyDescent="0.25">
      <c r="A155" s="260" t="s">
        <v>392</v>
      </c>
      <c r="B155" s="261" t="s">
        <v>444</v>
      </c>
      <c r="C155" s="212" t="s">
        <v>562</v>
      </c>
      <c r="D155" s="231" t="s">
        <v>558</v>
      </c>
      <c r="E155" s="107" t="s">
        <v>559</v>
      </c>
      <c r="F155" s="233"/>
      <c r="G155" s="247" t="s">
        <v>537</v>
      </c>
      <c r="H155" s="248" t="s">
        <v>400</v>
      </c>
      <c r="I155" s="248" t="s">
        <v>538</v>
      </c>
      <c r="J155" s="249" t="s">
        <v>118</v>
      </c>
      <c r="K155" s="249"/>
      <c r="L155" s="250"/>
      <c r="M155" s="104">
        <v>100</v>
      </c>
      <c r="N155" s="251">
        <v>230000000</v>
      </c>
      <c r="O155" s="249" t="s">
        <v>119</v>
      </c>
      <c r="P155" s="266" t="s">
        <v>120</v>
      </c>
      <c r="Q155" s="409" t="s">
        <v>539</v>
      </c>
      <c r="R155" s="296" t="s">
        <v>139</v>
      </c>
      <c r="S155" s="249" t="s">
        <v>119</v>
      </c>
      <c r="T155" s="252"/>
      <c r="U155" s="266"/>
      <c r="V155" s="253" t="s">
        <v>123</v>
      </c>
      <c r="W155" s="253" t="s">
        <v>124</v>
      </c>
      <c r="X155" s="254">
        <v>0</v>
      </c>
      <c r="Y155" s="254">
        <v>100</v>
      </c>
      <c r="Z155" s="254">
        <v>0</v>
      </c>
      <c r="AA155" s="255"/>
      <c r="AB155" s="74" t="s">
        <v>125</v>
      </c>
      <c r="AC155" s="256"/>
      <c r="AD155" s="257"/>
      <c r="AE155" s="257">
        <v>63315072</v>
      </c>
      <c r="AF155" s="258">
        <f t="shared" si="165"/>
        <v>70912880.640000001</v>
      </c>
      <c r="AG155" s="256"/>
      <c r="AH155" s="257"/>
      <c r="AI155" s="257">
        <v>66681120</v>
      </c>
      <c r="AJ155" s="258">
        <f t="shared" si="166"/>
        <v>74682854.400000006</v>
      </c>
      <c r="AK155" s="256"/>
      <c r="AL155" s="257"/>
      <c r="AM155" s="257">
        <v>69764640</v>
      </c>
      <c r="AN155" s="258">
        <f t="shared" si="167"/>
        <v>78136396.800000012</v>
      </c>
      <c r="AO155" s="242"/>
      <c r="AP155" s="243"/>
      <c r="AQ155" s="243"/>
      <c r="AR155" s="243"/>
      <c r="AS155" s="243"/>
      <c r="AT155" s="243"/>
      <c r="AU155" s="243"/>
      <c r="AV155" s="243"/>
      <c r="AW155" s="236"/>
      <c r="AX155" s="244">
        <f t="shared" si="160"/>
        <v>199760832</v>
      </c>
      <c r="AY155" s="113">
        <f t="shared" si="143"/>
        <v>223732131.84000003</v>
      </c>
      <c r="AZ155" s="249" t="s">
        <v>126</v>
      </c>
      <c r="BA155" s="259" t="s">
        <v>418</v>
      </c>
      <c r="BB155" s="259" t="s">
        <v>417</v>
      </c>
      <c r="BC155" s="227"/>
      <c r="BD155" s="227"/>
      <c r="BE155" s="227"/>
      <c r="BF155" s="227"/>
      <c r="BG155" s="227"/>
      <c r="BH155" s="227"/>
      <c r="BI155" s="227"/>
      <c r="BJ155" s="227"/>
      <c r="BK155" s="227"/>
      <c r="BL155" s="228"/>
      <c r="BM155" s="228"/>
    </row>
    <row r="156" spans="1:65" s="229" customFormat="1" ht="12.95" customHeight="1" x14ac:dyDescent="0.25">
      <c r="A156" s="260" t="s">
        <v>392</v>
      </c>
      <c r="B156" s="261" t="s">
        <v>444</v>
      </c>
      <c r="C156" s="212" t="s">
        <v>562</v>
      </c>
      <c r="D156" s="231" t="s">
        <v>560</v>
      </c>
      <c r="E156" s="107" t="s">
        <v>561</v>
      </c>
      <c r="F156" s="233"/>
      <c r="G156" s="247" t="s">
        <v>537</v>
      </c>
      <c r="H156" s="248" t="s">
        <v>400</v>
      </c>
      <c r="I156" s="248" t="s">
        <v>538</v>
      </c>
      <c r="J156" s="249" t="s">
        <v>118</v>
      </c>
      <c r="K156" s="249"/>
      <c r="L156" s="250"/>
      <c r="M156" s="104">
        <v>100</v>
      </c>
      <c r="N156" s="251">
        <v>230000000</v>
      </c>
      <c r="O156" s="249" t="s">
        <v>119</v>
      </c>
      <c r="P156" s="266" t="s">
        <v>120</v>
      </c>
      <c r="Q156" s="409" t="s">
        <v>539</v>
      </c>
      <c r="R156" s="296" t="s">
        <v>139</v>
      </c>
      <c r="S156" s="249" t="s">
        <v>119</v>
      </c>
      <c r="T156" s="252"/>
      <c r="U156" s="266"/>
      <c r="V156" s="253" t="s">
        <v>123</v>
      </c>
      <c r="W156" s="253" t="s">
        <v>124</v>
      </c>
      <c r="X156" s="254">
        <v>0</v>
      </c>
      <c r="Y156" s="254">
        <v>100</v>
      </c>
      <c r="Z156" s="254">
        <v>0</v>
      </c>
      <c r="AA156" s="255"/>
      <c r="AB156" s="74" t="s">
        <v>125</v>
      </c>
      <c r="AC156" s="256"/>
      <c r="AD156" s="257"/>
      <c r="AE156" s="257">
        <v>38473920</v>
      </c>
      <c r="AF156" s="258">
        <f t="shared" si="165"/>
        <v>43090790.400000006</v>
      </c>
      <c r="AG156" s="256"/>
      <c r="AH156" s="257"/>
      <c r="AI156" s="257">
        <v>40296000</v>
      </c>
      <c r="AJ156" s="258">
        <f t="shared" si="166"/>
        <v>45131520.000000007</v>
      </c>
      <c r="AK156" s="256"/>
      <c r="AL156" s="257"/>
      <c r="AM156" s="257">
        <v>42380880</v>
      </c>
      <c r="AN156" s="258">
        <f t="shared" si="167"/>
        <v>47466585.600000001</v>
      </c>
      <c r="AO156" s="242"/>
      <c r="AP156" s="243"/>
      <c r="AQ156" s="243"/>
      <c r="AR156" s="243"/>
      <c r="AS156" s="243"/>
      <c r="AT156" s="243"/>
      <c r="AU156" s="243"/>
      <c r="AV156" s="243"/>
      <c r="AW156" s="236"/>
      <c r="AX156" s="244">
        <f t="shared" si="160"/>
        <v>121150800</v>
      </c>
      <c r="AY156" s="113">
        <f t="shared" si="143"/>
        <v>135688896</v>
      </c>
      <c r="AZ156" s="249" t="s">
        <v>126</v>
      </c>
      <c r="BA156" s="259" t="s">
        <v>421</v>
      </c>
      <c r="BB156" s="259" t="s">
        <v>420</v>
      </c>
      <c r="BC156" s="227"/>
      <c r="BD156" s="227"/>
      <c r="BE156" s="227"/>
      <c r="BF156" s="227"/>
      <c r="BG156" s="227"/>
      <c r="BH156" s="227"/>
      <c r="BI156" s="227"/>
      <c r="BJ156" s="227"/>
      <c r="BK156" s="227"/>
      <c r="BL156" s="228"/>
      <c r="BM156" s="228"/>
    </row>
    <row r="157" spans="1:65" s="268" customFormat="1" ht="12.95" customHeight="1" x14ac:dyDescent="0.25">
      <c r="A157" s="208" t="s">
        <v>570</v>
      </c>
      <c r="B157" s="169"/>
      <c r="C157" s="169"/>
      <c r="D157" s="169" t="s">
        <v>571</v>
      </c>
      <c r="E157" s="262" t="s">
        <v>572</v>
      </c>
      <c r="F157" s="263"/>
      <c r="G157" s="169" t="s">
        <v>573</v>
      </c>
      <c r="H157" s="169" t="s">
        <v>574</v>
      </c>
      <c r="I157" s="169" t="s">
        <v>574</v>
      </c>
      <c r="J157" s="169" t="s">
        <v>118</v>
      </c>
      <c r="K157" s="169"/>
      <c r="L157" s="169"/>
      <c r="M157" s="264">
        <v>100</v>
      </c>
      <c r="N157" s="208">
        <v>230000000</v>
      </c>
      <c r="O157" s="208" t="s">
        <v>140</v>
      </c>
      <c r="P157" s="169" t="s">
        <v>154</v>
      </c>
      <c r="Q157" s="208" t="s">
        <v>121</v>
      </c>
      <c r="R157" s="270">
        <v>230000000</v>
      </c>
      <c r="S157" s="208" t="s">
        <v>140</v>
      </c>
      <c r="T157" s="208"/>
      <c r="U157" s="169"/>
      <c r="V157" s="169" t="s">
        <v>123</v>
      </c>
      <c r="W157" s="169" t="s">
        <v>124</v>
      </c>
      <c r="X157" s="208">
        <v>0</v>
      </c>
      <c r="Y157" s="208">
        <v>0</v>
      </c>
      <c r="Z157" s="208">
        <v>100</v>
      </c>
      <c r="AA157" s="208"/>
      <c r="AB157" s="208" t="s">
        <v>125</v>
      </c>
      <c r="AC157" s="208"/>
      <c r="AD157" s="265"/>
      <c r="AE157" s="265">
        <v>3120000</v>
      </c>
      <c r="AF157" s="265">
        <f>AE157*1.12</f>
        <v>3494400.0000000005</v>
      </c>
      <c r="AG157" s="265"/>
      <c r="AH157" s="265"/>
      <c r="AI157" s="265">
        <v>3245000</v>
      </c>
      <c r="AJ157" s="265">
        <f>AI157*1.12</f>
        <v>3634400.0000000005</v>
      </c>
      <c r="AK157" s="265"/>
      <c r="AL157" s="265"/>
      <c r="AM157" s="265">
        <v>3375000</v>
      </c>
      <c r="AN157" s="265">
        <f>AM157*1.12</f>
        <v>3780000.0000000005</v>
      </c>
      <c r="AO157" s="265"/>
      <c r="AP157" s="265"/>
      <c r="AQ157" s="265">
        <v>0</v>
      </c>
      <c r="AR157" s="265">
        <v>0</v>
      </c>
      <c r="AS157" s="265"/>
      <c r="AT157" s="265"/>
      <c r="AU157" s="265">
        <v>0</v>
      </c>
      <c r="AV157" s="265">
        <v>0</v>
      </c>
      <c r="AW157" s="265"/>
      <c r="AX157" s="265">
        <f>SUM(AE157,AI157,AM157,AQ157,AU157)</f>
        <v>9740000</v>
      </c>
      <c r="AY157" s="113">
        <f t="shared" si="143"/>
        <v>10908800.000000002</v>
      </c>
      <c r="AZ157" s="208" t="s">
        <v>126</v>
      </c>
      <c r="BA157" s="169" t="s">
        <v>575</v>
      </c>
      <c r="BB157" s="169" t="s">
        <v>576</v>
      </c>
      <c r="BC157" s="169"/>
      <c r="BD157" s="266"/>
      <c r="BE157" s="266"/>
      <c r="BF157" s="266"/>
      <c r="BG157" s="266"/>
      <c r="BH157" s="266"/>
      <c r="BI157" s="266"/>
      <c r="BJ157" s="267"/>
      <c r="BK157" s="267"/>
      <c r="BL157" s="267"/>
      <c r="BM157" s="267"/>
    </row>
    <row r="158" spans="1:65" s="268" customFormat="1" ht="12.95" customHeight="1" x14ac:dyDescent="0.25">
      <c r="A158" s="208" t="s">
        <v>563</v>
      </c>
      <c r="B158" s="269" t="s">
        <v>577</v>
      </c>
      <c r="C158" s="169"/>
      <c r="D158" s="169"/>
      <c r="E158" s="262" t="s">
        <v>578</v>
      </c>
      <c r="F158" s="263"/>
      <c r="G158" s="169" t="s">
        <v>187</v>
      </c>
      <c r="H158" s="169" t="s">
        <v>188</v>
      </c>
      <c r="I158" s="169" t="s">
        <v>188</v>
      </c>
      <c r="J158" s="169" t="s">
        <v>118</v>
      </c>
      <c r="K158" s="169"/>
      <c r="L158" s="169"/>
      <c r="M158" s="276">
        <v>100</v>
      </c>
      <c r="N158" s="205" t="s">
        <v>139</v>
      </c>
      <c r="O158" s="270" t="s">
        <v>383</v>
      </c>
      <c r="P158" s="169" t="s">
        <v>579</v>
      </c>
      <c r="Q158" s="208" t="s">
        <v>121</v>
      </c>
      <c r="R158" s="270" t="s">
        <v>139</v>
      </c>
      <c r="S158" s="208" t="s">
        <v>201</v>
      </c>
      <c r="T158" s="208"/>
      <c r="U158" s="169" t="s">
        <v>124</v>
      </c>
      <c r="V158" s="169"/>
      <c r="W158" s="169"/>
      <c r="X158" s="208">
        <v>0</v>
      </c>
      <c r="Y158" s="208">
        <v>90</v>
      </c>
      <c r="Z158" s="208">
        <v>10</v>
      </c>
      <c r="AA158" s="208"/>
      <c r="AB158" s="208"/>
      <c r="AC158" s="208"/>
      <c r="AD158" s="265"/>
      <c r="AE158" s="265">
        <v>40360938</v>
      </c>
      <c r="AF158" s="265">
        <v>45204250.560000002</v>
      </c>
      <c r="AG158" s="265"/>
      <c r="AH158" s="265"/>
      <c r="AI158" s="265">
        <v>40360938</v>
      </c>
      <c r="AJ158" s="265">
        <f>AI158*1.12</f>
        <v>45204250.560000002</v>
      </c>
      <c r="AK158" s="265"/>
      <c r="AL158" s="265"/>
      <c r="AM158" s="265">
        <v>40360938</v>
      </c>
      <c r="AN158" s="265">
        <v>45204250.560000002</v>
      </c>
      <c r="AO158" s="265"/>
      <c r="AP158" s="265"/>
      <c r="AQ158" s="265">
        <v>0</v>
      </c>
      <c r="AR158" s="265">
        <v>0</v>
      </c>
      <c r="AS158" s="265"/>
      <c r="AT158" s="265"/>
      <c r="AU158" s="265">
        <v>0</v>
      </c>
      <c r="AV158" s="265">
        <v>0</v>
      </c>
      <c r="AW158" s="265"/>
      <c r="AX158" s="265">
        <v>0</v>
      </c>
      <c r="AY158" s="113">
        <f t="shared" si="143"/>
        <v>0</v>
      </c>
      <c r="AZ158" s="208" t="s">
        <v>126</v>
      </c>
      <c r="BA158" s="169" t="s">
        <v>580</v>
      </c>
      <c r="BB158" s="169" t="s">
        <v>581</v>
      </c>
      <c r="BC158" s="169"/>
      <c r="BD158" s="266"/>
      <c r="BE158" s="266"/>
      <c r="BF158" s="266"/>
      <c r="BG158" s="266"/>
      <c r="BH158" s="266"/>
      <c r="BI158" s="266"/>
      <c r="BJ158" s="267"/>
      <c r="BK158" s="267"/>
      <c r="BL158" s="267"/>
      <c r="BM158" s="267"/>
    </row>
    <row r="159" spans="1:65" s="268" customFormat="1" ht="12.75" customHeight="1" x14ac:dyDescent="0.25">
      <c r="A159" s="208" t="s">
        <v>563</v>
      </c>
      <c r="B159" s="269" t="s">
        <v>582</v>
      </c>
      <c r="C159" s="169"/>
      <c r="D159" s="169"/>
      <c r="E159" s="262" t="s">
        <v>583</v>
      </c>
      <c r="F159" s="263"/>
      <c r="G159" s="169" t="s">
        <v>584</v>
      </c>
      <c r="H159" s="169" t="s">
        <v>585</v>
      </c>
      <c r="I159" s="169" t="s">
        <v>585</v>
      </c>
      <c r="J159" s="169" t="s">
        <v>118</v>
      </c>
      <c r="K159" s="169"/>
      <c r="L159" s="169"/>
      <c r="M159" s="264">
        <v>100</v>
      </c>
      <c r="N159" s="208" t="s">
        <v>139</v>
      </c>
      <c r="O159" s="208" t="s">
        <v>383</v>
      </c>
      <c r="P159" s="169" t="s">
        <v>579</v>
      </c>
      <c r="Q159" s="208" t="s">
        <v>121</v>
      </c>
      <c r="R159" s="270" t="s">
        <v>139</v>
      </c>
      <c r="S159" s="208" t="s">
        <v>201</v>
      </c>
      <c r="T159" s="208"/>
      <c r="U159" s="169" t="s">
        <v>124</v>
      </c>
      <c r="V159" s="169"/>
      <c r="W159" s="169"/>
      <c r="X159" s="208">
        <v>0</v>
      </c>
      <c r="Y159" s="208">
        <v>90</v>
      </c>
      <c r="Z159" s="208">
        <v>10</v>
      </c>
      <c r="AA159" s="208"/>
      <c r="AB159" s="208"/>
      <c r="AC159" s="208"/>
      <c r="AD159" s="265"/>
      <c r="AE159" s="265">
        <v>40360938</v>
      </c>
      <c r="AF159" s="265">
        <v>45204250.560000002</v>
      </c>
      <c r="AG159" s="265"/>
      <c r="AH159" s="265"/>
      <c r="AI159" s="265">
        <v>40360938</v>
      </c>
      <c r="AJ159" s="265">
        <v>45204250.560000002</v>
      </c>
      <c r="AK159" s="265"/>
      <c r="AL159" s="265"/>
      <c r="AM159" s="265">
        <v>40360938</v>
      </c>
      <c r="AN159" s="265">
        <v>45204250.560000002</v>
      </c>
      <c r="AO159" s="265"/>
      <c r="AP159" s="265"/>
      <c r="AQ159" s="265">
        <v>0</v>
      </c>
      <c r="AR159" s="265">
        <v>0</v>
      </c>
      <c r="AS159" s="265"/>
      <c r="AT159" s="265"/>
      <c r="AU159" s="265">
        <v>0</v>
      </c>
      <c r="AV159" s="265">
        <v>0</v>
      </c>
      <c r="AW159" s="265"/>
      <c r="AX159" s="265">
        <f t="shared" ref="AX159" si="168">SUM(AE159,AI159,AM159,AQ159,AU159)</f>
        <v>121082814</v>
      </c>
      <c r="AY159" s="113">
        <f t="shared" si="143"/>
        <v>135612751.68000001</v>
      </c>
      <c r="AZ159" s="208" t="s">
        <v>126</v>
      </c>
      <c r="BA159" s="169" t="s">
        <v>586</v>
      </c>
      <c r="BB159" s="169" t="s">
        <v>587</v>
      </c>
      <c r="BC159" s="169"/>
      <c r="BD159" s="266"/>
      <c r="BE159" s="266"/>
      <c r="BF159" s="266"/>
      <c r="BG159" s="266"/>
      <c r="BH159" s="266"/>
      <c r="BI159" s="266"/>
      <c r="BJ159" s="267"/>
      <c r="BK159" s="267"/>
      <c r="BL159" s="267"/>
      <c r="BM159" s="267"/>
    </row>
    <row r="160" spans="1:65" ht="12.95" customHeight="1" x14ac:dyDescent="0.25">
      <c r="A160" s="61" t="s">
        <v>175</v>
      </c>
      <c r="B160" s="61"/>
      <c r="C160" s="61"/>
      <c r="D160" s="76">
        <v>24100007</v>
      </c>
      <c r="E160" s="61" t="s">
        <v>596</v>
      </c>
      <c r="F160" s="78"/>
      <c r="G160" s="134" t="s">
        <v>594</v>
      </c>
      <c r="H160" s="132" t="s">
        <v>595</v>
      </c>
      <c r="I160" s="132" t="s">
        <v>183</v>
      </c>
      <c r="J160" s="60" t="s">
        <v>118</v>
      </c>
      <c r="K160" s="60"/>
      <c r="L160" s="60"/>
      <c r="M160" s="133">
        <v>100</v>
      </c>
      <c r="N160" s="60" t="s">
        <v>139</v>
      </c>
      <c r="O160" s="60" t="s">
        <v>140</v>
      </c>
      <c r="P160" s="60" t="s">
        <v>154</v>
      </c>
      <c r="Q160" s="60" t="s">
        <v>121</v>
      </c>
      <c r="R160" s="76" t="s">
        <v>139</v>
      </c>
      <c r="S160" s="60" t="s">
        <v>122</v>
      </c>
      <c r="T160" s="60"/>
      <c r="U160" s="60"/>
      <c r="V160" s="60" t="s">
        <v>123</v>
      </c>
      <c r="W160" s="60" t="s">
        <v>124</v>
      </c>
      <c r="X160" s="82">
        <v>0</v>
      </c>
      <c r="Y160" s="82">
        <v>100</v>
      </c>
      <c r="Z160" s="82">
        <v>0</v>
      </c>
      <c r="AA160" s="60"/>
      <c r="AB160" s="60" t="s">
        <v>125</v>
      </c>
      <c r="AC160" s="135"/>
      <c r="AD160" s="85"/>
      <c r="AE160" s="85">
        <v>307901849.83999997</v>
      </c>
      <c r="AF160" s="122">
        <v>344850071.82080001</v>
      </c>
      <c r="AG160" s="85"/>
      <c r="AH160" s="85"/>
      <c r="AI160" s="85">
        <v>320217923.82999998</v>
      </c>
      <c r="AJ160" s="85">
        <v>358644074.68959999</v>
      </c>
      <c r="AK160" s="135"/>
      <c r="AL160" s="85"/>
      <c r="AM160" s="85">
        <v>333026640.77999997</v>
      </c>
      <c r="AN160" s="85">
        <v>372989837.67360002</v>
      </c>
      <c r="AO160" s="85"/>
      <c r="AP160" s="85"/>
      <c r="AQ160" s="85"/>
      <c r="AR160" s="113"/>
      <c r="AS160" s="85"/>
      <c r="AT160" s="85"/>
      <c r="AU160" s="85"/>
      <c r="AV160" s="85"/>
      <c r="AW160" s="85"/>
      <c r="AX160" s="85">
        <v>961146414.44999993</v>
      </c>
      <c r="AY160" s="113">
        <f t="shared" si="143"/>
        <v>1076483984.184</v>
      </c>
      <c r="AZ160" s="61" t="s">
        <v>126</v>
      </c>
      <c r="BA160" s="61" t="s">
        <v>185</v>
      </c>
      <c r="BB160" s="77" t="s">
        <v>184</v>
      </c>
      <c r="BC160" s="60"/>
      <c r="BD160" s="60"/>
      <c r="BE160" s="60"/>
      <c r="BF160" s="60"/>
      <c r="BG160" s="60"/>
      <c r="BH160" s="60"/>
      <c r="BI160" s="60"/>
      <c r="BJ160" s="60"/>
      <c r="BK160" s="60"/>
      <c r="BL160" s="74"/>
      <c r="BM160" s="74"/>
    </row>
    <row r="161" spans="1:65" ht="12.95" customHeight="1" x14ac:dyDescent="0.25">
      <c r="A161" s="48" t="s">
        <v>379</v>
      </c>
      <c r="B161" s="48" t="s">
        <v>609</v>
      </c>
      <c r="C161" s="48"/>
      <c r="D161" s="49" t="s">
        <v>638</v>
      </c>
      <c r="E161" s="48" t="s">
        <v>639</v>
      </c>
      <c r="F161" s="45"/>
      <c r="G161" s="136" t="s">
        <v>381</v>
      </c>
      <c r="H161" s="65" t="s">
        <v>382</v>
      </c>
      <c r="I161" s="65" t="s">
        <v>382</v>
      </c>
      <c r="J161" s="47" t="s">
        <v>163</v>
      </c>
      <c r="K161" s="47" t="s">
        <v>164</v>
      </c>
      <c r="L161" s="47"/>
      <c r="M161" s="109">
        <v>100</v>
      </c>
      <c r="N161" s="47">
        <v>230000000</v>
      </c>
      <c r="O161" s="47" t="s">
        <v>383</v>
      </c>
      <c r="P161" s="47" t="s">
        <v>154</v>
      </c>
      <c r="Q161" s="47" t="s">
        <v>121</v>
      </c>
      <c r="R161" s="49" t="s">
        <v>139</v>
      </c>
      <c r="S161" s="47" t="s">
        <v>155</v>
      </c>
      <c r="T161" s="47"/>
      <c r="U161" s="47"/>
      <c r="V161" s="47" t="s">
        <v>123</v>
      </c>
      <c r="W161" s="47" t="s">
        <v>124</v>
      </c>
      <c r="X161" s="67">
        <v>0</v>
      </c>
      <c r="Y161" s="67">
        <v>100</v>
      </c>
      <c r="Z161" s="67">
        <v>0</v>
      </c>
      <c r="AA161" s="47"/>
      <c r="AB161" s="47" t="s">
        <v>125</v>
      </c>
      <c r="AC161" s="137"/>
      <c r="AD161" s="56"/>
      <c r="AE161" s="56">
        <v>25632000</v>
      </c>
      <c r="AF161" s="54">
        <v>28707840.000000004</v>
      </c>
      <c r="AG161" s="56"/>
      <c r="AH161" s="56"/>
      <c r="AI161" s="56">
        <v>26658000</v>
      </c>
      <c r="AJ161" s="56">
        <v>29856960.000000004</v>
      </c>
      <c r="AK161" s="137"/>
      <c r="AL161" s="56"/>
      <c r="AM161" s="56">
        <v>27724000</v>
      </c>
      <c r="AN161" s="56">
        <v>31050880.000000004</v>
      </c>
      <c r="AO161" s="56"/>
      <c r="AP161" s="56"/>
      <c r="AQ161" s="56">
        <v>0</v>
      </c>
      <c r="AR161" s="56">
        <v>0</v>
      </c>
      <c r="AS161" s="56"/>
      <c r="AT161" s="56"/>
      <c r="AU161" s="56">
        <v>0</v>
      </c>
      <c r="AV161" s="56">
        <v>0</v>
      </c>
      <c r="AW161" s="56"/>
      <c r="AX161" s="56">
        <v>80014000</v>
      </c>
      <c r="AY161" s="56">
        <v>89615680.000000015</v>
      </c>
      <c r="AZ161" s="48" t="s">
        <v>126</v>
      </c>
      <c r="BA161" s="48" t="s">
        <v>612</v>
      </c>
      <c r="BB161" s="63" t="s">
        <v>613</v>
      </c>
      <c r="BC161" s="47"/>
      <c r="BD161" s="47"/>
      <c r="BE161" s="47"/>
      <c r="BF161" s="47"/>
      <c r="BG161" s="47"/>
      <c r="BH161" s="47"/>
      <c r="BI161" s="47"/>
      <c r="BJ161" s="47"/>
      <c r="BK161" s="47"/>
      <c r="BL161" s="73"/>
      <c r="BM161" s="73"/>
    </row>
    <row r="162" spans="1:65" ht="12.95" customHeight="1" x14ac:dyDescent="0.25">
      <c r="A162" s="48" t="s">
        <v>379</v>
      </c>
      <c r="B162" s="48" t="s">
        <v>610</v>
      </c>
      <c r="C162" s="48"/>
      <c r="D162" s="49" t="s">
        <v>640</v>
      </c>
      <c r="E162" s="48" t="s">
        <v>641</v>
      </c>
      <c r="F162" s="45"/>
      <c r="G162" s="136" t="s">
        <v>614</v>
      </c>
      <c r="H162" s="65" t="s">
        <v>615</v>
      </c>
      <c r="I162" s="65" t="s">
        <v>616</v>
      </c>
      <c r="J162" s="47" t="s">
        <v>163</v>
      </c>
      <c r="K162" s="47" t="s">
        <v>164</v>
      </c>
      <c r="L162" s="47"/>
      <c r="M162" s="109">
        <v>100</v>
      </c>
      <c r="N162" s="47">
        <v>230000000</v>
      </c>
      <c r="O162" s="47" t="s">
        <v>383</v>
      </c>
      <c r="P162" s="47" t="s">
        <v>154</v>
      </c>
      <c r="Q162" s="47" t="s">
        <v>121</v>
      </c>
      <c r="R162" s="49" t="s">
        <v>139</v>
      </c>
      <c r="S162" s="47" t="s">
        <v>155</v>
      </c>
      <c r="T162" s="47"/>
      <c r="U162" s="47"/>
      <c r="V162" s="47" t="s">
        <v>123</v>
      </c>
      <c r="W162" s="47" t="s">
        <v>124</v>
      </c>
      <c r="X162" s="67">
        <v>0</v>
      </c>
      <c r="Y162" s="67">
        <v>100</v>
      </c>
      <c r="Z162" s="67">
        <v>0</v>
      </c>
      <c r="AA162" s="47"/>
      <c r="AB162" s="47" t="s">
        <v>125</v>
      </c>
      <c r="AC162" s="137"/>
      <c r="AD162" s="56"/>
      <c r="AE162" s="56">
        <v>80667471.799999997</v>
      </c>
      <c r="AF162" s="54">
        <v>90347568.415999994</v>
      </c>
      <c r="AG162" s="56"/>
      <c r="AH162" s="56"/>
      <c r="AI162" s="56">
        <v>62516730</v>
      </c>
      <c r="AJ162" s="56">
        <v>70018737.600000009</v>
      </c>
      <c r="AK162" s="137"/>
      <c r="AL162" s="56"/>
      <c r="AM162" s="56">
        <v>68768400</v>
      </c>
      <c r="AN162" s="56">
        <v>77020608</v>
      </c>
      <c r="AO162" s="56"/>
      <c r="AP162" s="56"/>
      <c r="AQ162" s="56">
        <v>0</v>
      </c>
      <c r="AR162" s="56">
        <v>0</v>
      </c>
      <c r="AS162" s="56"/>
      <c r="AT162" s="56"/>
      <c r="AU162" s="56">
        <v>0</v>
      </c>
      <c r="AV162" s="56">
        <v>0</v>
      </c>
      <c r="AW162" s="56"/>
      <c r="AX162" s="56">
        <v>211952601.80000001</v>
      </c>
      <c r="AY162" s="56">
        <v>237386914.01600003</v>
      </c>
      <c r="AZ162" s="48" t="s">
        <v>126</v>
      </c>
      <c r="BA162" s="48" t="s">
        <v>617</v>
      </c>
      <c r="BB162" s="63" t="s">
        <v>618</v>
      </c>
      <c r="BC162" s="47"/>
      <c r="BD162" s="47"/>
      <c r="BE162" s="47"/>
      <c r="BF162" s="47"/>
      <c r="BG162" s="47"/>
      <c r="BH162" s="47"/>
      <c r="BI162" s="47"/>
      <c r="BJ162" s="47"/>
      <c r="BK162" s="47"/>
      <c r="BL162" s="73"/>
      <c r="BM162" s="73"/>
    </row>
    <row r="163" spans="1:65" ht="12.95" customHeight="1" x14ac:dyDescent="0.25">
      <c r="A163" s="48" t="s">
        <v>611</v>
      </c>
      <c r="B163" s="48" t="s">
        <v>133</v>
      </c>
      <c r="C163" s="48"/>
      <c r="D163" s="49" t="s">
        <v>642</v>
      </c>
      <c r="E163" s="48" t="s">
        <v>643</v>
      </c>
      <c r="F163" s="45"/>
      <c r="G163" s="136" t="s">
        <v>619</v>
      </c>
      <c r="H163" s="65" t="s">
        <v>620</v>
      </c>
      <c r="I163" s="65" t="s">
        <v>621</v>
      </c>
      <c r="J163" s="47" t="s">
        <v>118</v>
      </c>
      <c r="K163" s="47"/>
      <c r="L163" s="47"/>
      <c r="M163" s="109">
        <v>100</v>
      </c>
      <c r="N163" s="47" t="s">
        <v>139</v>
      </c>
      <c r="O163" s="47" t="s">
        <v>140</v>
      </c>
      <c r="P163" s="47" t="s">
        <v>154</v>
      </c>
      <c r="Q163" s="47" t="s">
        <v>121</v>
      </c>
      <c r="R163" s="49">
        <v>230000000</v>
      </c>
      <c r="S163" s="47" t="s">
        <v>122</v>
      </c>
      <c r="T163" s="47"/>
      <c r="U163" s="47"/>
      <c r="V163" s="47" t="s">
        <v>123</v>
      </c>
      <c r="W163" s="47" t="s">
        <v>124</v>
      </c>
      <c r="X163" s="67">
        <v>0</v>
      </c>
      <c r="Y163" s="67">
        <v>100</v>
      </c>
      <c r="Z163" s="67">
        <v>0</v>
      </c>
      <c r="AA163" s="47"/>
      <c r="AB163" s="47" t="s">
        <v>125</v>
      </c>
      <c r="AC163" s="137"/>
      <c r="AD163" s="56"/>
      <c r="AE163" s="56">
        <v>89204850</v>
      </c>
      <c r="AF163" s="54">
        <v>99909432.000000015</v>
      </c>
      <c r="AG163" s="56"/>
      <c r="AH163" s="56"/>
      <c r="AI163" s="56">
        <v>89204850</v>
      </c>
      <c r="AJ163" s="56">
        <v>99909432.000000015</v>
      </c>
      <c r="AK163" s="137"/>
      <c r="AL163" s="56"/>
      <c r="AM163" s="56">
        <v>89204850</v>
      </c>
      <c r="AN163" s="56">
        <v>99909432.000000015</v>
      </c>
      <c r="AO163" s="56"/>
      <c r="AP163" s="56"/>
      <c r="AQ163" s="56">
        <v>0</v>
      </c>
      <c r="AR163" s="56">
        <v>0</v>
      </c>
      <c r="AS163" s="56"/>
      <c r="AT163" s="56"/>
      <c r="AU163" s="56">
        <v>0</v>
      </c>
      <c r="AV163" s="56">
        <v>0</v>
      </c>
      <c r="AW163" s="56"/>
      <c r="AX163" s="56">
        <v>0</v>
      </c>
      <c r="AY163" s="56">
        <v>0</v>
      </c>
      <c r="AZ163" s="48" t="s">
        <v>126</v>
      </c>
      <c r="BA163" s="48" t="s">
        <v>622</v>
      </c>
      <c r="BB163" s="63" t="s">
        <v>623</v>
      </c>
      <c r="BC163" s="47"/>
      <c r="BD163" s="47"/>
      <c r="BE163" s="47"/>
      <c r="BF163" s="47"/>
      <c r="BG163" s="47"/>
      <c r="BH163" s="47"/>
      <c r="BI163" s="47"/>
      <c r="BJ163" s="47"/>
      <c r="BK163" s="47"/>
      <c r="BL163" s="73"/>
      <c r="BM163" s="73"/>
    </row>
    <row r="164" spans="1:65" s="315" customFormat="1" ht="12.95" customHeight="1" x14ac:dyDescent="0.25">
      <c r="A164" s="323" t="s">
        <v>611</v>
      </c>
      <c r="B164" s="323" t="s">
        <v>133</v>
      </c>
      <c r="C164" s="323"/>
      <c r="D164" s="324" t="s">
        <v>642</v>
      </c>
      <c r="E164" s="364" t="s">
        <v>667</v>
      </c>
      <c r="F164" s="320"/>
      <c r="G164" s="357" t="s">
        <v>619</v>
      </c>
      <c r="H164" s="358" t="s">
        <v>620</v>
      </c>
      <c r="I164" s="358" t="s">
        <v>621</v>
      </c>
      <c r="J164" s="322" t="s">
        <v>118</v>
      </c>
      <c r="K164" s="322"/>
      <c r="L164" s="322"/>
      <c r="M164" s="353">
        <v>100</v>
      </c>
      <c r="N164" s="322" t="s">
        <v>139</v>
      </c>
      <c r="O164" s="322" t="s">
        <v>140</v>
      </c>
      <c r="P164" s="348" t="s">
        <v>579</v>
      </c>
      <c r="Q164" s="322" t="s">
        <v>121</v>
      </c>
      <c r="R164" s="324">
        <v>230000000</v>
      </c>
      <c r="S164" s="322" t="s">
        <v>122</v>
      </c>
      <c r="T164" s="322"/>
      <c r="U164" s="371" t="s">
        <v>124</v>
      </c>
      <c r="V164" s="322"/>
      <c r="W164" s="322"/>
      <c r="X164" s="359">
        <v>0</v>
      </c>
      <c r="Y164" s="359">
        <v>100</v>
      </c>
      <c r="Z164" s="359">
        <v>0</v>
      </c>
      <c r="AA164" s="322"/>
      <c r="AB164" s="322" t="s">
        <v>125</v>
      </c>
      <c r="AC164" s="360"/>
      <c r="AD164" s="331"/>
      <c r="AE164" s="331">
        <v>89204850</v>
      </c>
      <c r="AF164" s="329">
        <v>99909432.000000015</v>
      </c>
      <c r="AG164" s="331"/>
      <c r="AH164" s="331"/>
      <c r="AI164" s="331">
        <v>89204850</v>
      </c>
      <c r="AJ164" s="331">
        <v>99909432.000000015</v>
      </c>
      <c r="AK164" s="360"/>
      <c r="AL164" s="331"/>
      <c r="AM164" s="331">
        <v>89204850</v>
      </c>
      <c r="AN164" s="331">
        <v>99909432.000000015</v>
      </c>
      <c r="AO164" s="331"/>
      <c r="AP164" s="331"/>
      <c r="AQ164" s="331">
        <v>0</v>
      </c>
      <c r="AR164" s="331">
        <v>0</v>
      </c>
      <c r="AS164" s="331"/>
      <c r="AT164" s="331"/>
      <c r="AU164" s="331">
        <v>0</v>
      </c>
      <c r="AV164" s="331">
        <v>0</v>
      </c>
      <c r="AW164" s="331"/>
      <c r="AX164" s="331">
        <v>267614550</v>
      </c>
      <c r="AY164" s="331">
        <v>299728296</v>
      </c>
      <c r="AZ164" s="323" t="s">
        <v>126</v>
      </c>
      <c r="BA164" s="323" t="s">
        <v>622</v>
      </c>
      <c r="BB164" s="361" t="s">
        <v>623</v>
      </c>
      <c r="BC164" s="322"/>
      <c r="BD164" s="322"/>
      <c r="BE164" s="322"/>
      <c r="BF164" s="322"/>
      <c r="BG164" s="322"/>
      <c r="BH164" s="322"/>
      <c r="BI164" s="322"/>
      <c r="BJ164" s="322"/>
      <c r="BK164" s="322"/>
      <c r="BL164" s="362"/>
      <c r="BM164" s="362"/>
    </row>
    <row r="165" spans="1:65" ht="12.75" customHeight="1" x14ac:dyDescent="0.25">
      <c r="A165" s="48" t="s">
        <v>611</v>
      </c>
      <c r="B165" s="48" t="s">
        <v>133</v>
      </c>
      <c r="C165" s="48"/>
      <c r="D165" s="49" t="s">
        <v>644</v>
      </c>
      <c r="E165" s="48" t="s">
        <v>645</v>
      </c>
      <c r="F165" s="45"/>
      <c r="G165" s="136" t="s">
        <v>619</v>
      </c>
      <c r="H165" s="65" t="s">
        <v>620</v>
      </c>
      <c r="I165" s="65" t="s">
        <v>621</v>
      </c>
      <c r="J165" s="47" t="s">
        <v>118</v>
      </c>
      <c r="K165" s="47"/>
      <c r="L165" s="47"/>
      <c r="M165" s="109">
        <v>100</v>
      </c>
      <c r="N165" s="47" t="s">
        <v>139</v>
      </c>
      <c r="O165" s="47" t="s">
        <v>140</v>
      </c>
      <c r="P165" s="47" t="s">
        <v>154</v>
      </c>
      <c r="Q165" s="47" t="s">
        <v>121</v>
      </c>
      <c r="R165" s="49">
        <v>230000000</v>
      </c>
      <c r="S165" s="47" t="s">
        <v>122</v>
      </c>
      <c r="T165" s="47"/>
      <c r="U165" s="47"/>
      <c r="V165" s="47" t="s">
        <v>123</v>
      </c>
      <c r="W165" s="47" t="s">
        <v>124</v>
      </c>
      <c r="X165" s="67">
        <v>0</v>
      </c>
      <c r="Y165" s="67">
        <v>100</v>
      </c>
      <c r="Z165" s="67">
        <v>0</v>
      </c>
      <c r="AA165" s="47"/>
      <c r="AB165" s="47" t="s">
        <v>125</v>
      </c>
      <c r="AC165" s="137"/>
      <c r="AD165" s="56"/>
      <c r="AE165" s="56">
        <v>92570100</v>
      </c>
      <c r="AF165" s="54">
        <v>103678512.00000001</v>
      </c>
      <c r="AG165" s="56"/>
      <c r="AH165" s="56"/>
      <c r="AI165" s="56">
        <v>92570100</v>
      </c>
      <c r="AJ165" s="56">
        <v>103678512.00000001</v>
      </c>
      <c r="AK165" s="137"/>
      <c r="AL165" s="56"/>
      <c r="AM165" s="56">
        <v>92570100</v>
      </c>
      <c r="AN165" s="56">
        <v>103678512.00000001</v>
      </c>
      <c r="AO165" s="56"/>
      <c r="AP165" s="56"/>
      <c r="AQ165" s="56">
        <v>0</v>
      </c>
      <c r="AR165" s="56">
        <v>0</v>
      </c>
      <c r="AS165" s="56"/>
      <c r="AT165" s="56"/>
      <c r="AU165" s="56">
        <v>0</v>
      </c>
      <c r="AV165" s="56">
        <v>0</v>
      </c>
      <c r="AW165" s="56"/>
      <c r="AX165" s="56">
        <v>0</v>
      </c>
      <c r="AY165" s="56">
        <v>0</v>
      </c>
      <c r="AZ165" s="48" t="s">
        <v>126</v>
      </c>
      <c r="BA165" s="48" t="s">
        <v>624</v>
      </c>
      <c r="BB165" s="63" t="s">
        <v>625</v>
      </c>
      <c r="BC165" s="47"/>
      <c r="BD165" s="47"/>
      <c r="BE165" s="47"/>
      <c r="BF165" s="47"/>
      <c r="BG165" s="47"/>
      <c r="BH165" s="47"/>
      <c r="BI165" s="47"/>
      <c r="BJ165" s="47"/>
      <c r="BK165" s="47"/>
      <c r="BL165" s="73"/>
      <c r="BM165" s="73"/>
    </row>
    <row r="166" spans="1:65" s="315" customFormat="1" ht="12.95" customHeight="1" x14ac:dyDescent="0.25">
      <c r="A166" s="323" t="s">
        <v>611</v>
      </c>
      <c r="B166" s="323" t="s">
        <v>133</v>
      </c>
      <c r="C166" s="323"/>
      <c r="D166" s="324" t="s">
        <v>644</v>
      </c>
      <c r="E166" s="364" t="s">
        <v>668</v>
      </c>
      <c r="F166" s="320"/>
      <c r="G166" s="357" t="s">
        <v>619</v>
      </c>
      <c r="H166" s="358" t="s">
        <v>620</v>
      </c>
      <c r="I166" s="358" t="s">
        <v>621</v>
      </c>
      <c r="J166" s="322" t="s">
        <v>118</v>
      </c>
      <c r="K166" s="322"/>
      <c r="L166" s="322"/>
      <c r="M166" s="353">
        <v>100</v>
      </c>
      <c r="N166" s="322" t="s">
        <v>139</v>
      </c>
      <c r="O166" s="322" t="s">
        <v>140</v>
      </c>
      <c r="P166" s="348" t="s">
        <v>579</v>
      </c>
      <c r="Q166" s="322" t="s">
        <v>121</v>
      </c>
      <c r="R166" s="324">
        <v>230000000</v>
      </c>
      <c r="S166" s="322" t="s">
        <v>122</v>
      </c>
      <c r="T166" s="322"/>
      <c r="U166" s="371" t="s">
        <v>124</v>
      </c>
      <c r="V166" s="322"/>
      <c r="W166" s="322"/>
      <c r="X166" s="359">
        <v>0</v>
      </c>
      <c r="Y166" s="359">
        <v>100</v>
      </c>
      <c r="Z166" s="359">
        <v>0</v>
      </c>
      <c r="AA166" s="322"/>
      <c r="AB166" s="322" t="s">
        <v>125</v>
      </c>
      <c r="AC166" s="360"/>
      <c r="AD166" s="331"/>
      <c r="AE166" s="331">
        <v>92570100</v>
      </c>
      <c r="AF166" s="329">
        <v>103678512.00000001</v>
      </c>
      <c r="AG166" s="331"/>
      <c r="AH166" s="331"/>
      <c r="AI166" s="331">
        <v>92570100</v>
      </c>
      <c r="AJ166" s="331">
        <v>103678512.00000001</v>
      </c>
      <c r="AK166" s="360"/>
      <c r="AL166" s="331"/>
      <c r="AM166" s="331">
        <v>92570100</v>
      </c>
      <c r="AN166" s="331">
        <v>103678512.00000001</v>
      </c>
      <c r="AO166" s="331"/>
      <c r="AP166" s="331"/>
      <c r="AQ166" s="331">
        <v>0</v>
      </c>
      <c r="AR166" s="331">
        <v>0</v>
      </c>
      <c r="AS166" s="331"/>
      <c r="AT166" s="331"/>
      <c r="AU166" s="331">
        <v>0</v>
      </c>
      <c r="AV166" s="331">
        <v>0</v>
      </c>
      <c r="AW166" s="331"/>
      <c r="AX166" s="331">
        <v>277710300</v>
      </c>
      <c r="AY166" s="331">
        <v>311035536</v>
      </c>
      <c r="AZ166" s="323" t="s">
        <v>126</v>
      </c>
      <c r="BA166" s="323" t="s">
        <v>624</v>
      </c>
      <c r="BB166" s="361" t="s">
        <v>625</v>
      </c>
      <c r="BC166" s="322"/>
      <c r="BD166" s="322"/>
      <c r="BE166" s="322"/>
      <c r="BF166" s="322"/>
      <c r="BG166" s="322"/>
      <c r="BH166" s="322"/>
      <c r="BI166" s="322"/>
      <c r="BJ166" s="322"/>
      <c r="BK166" s="322"/>
      <c r="BL166" s="362"/>
      <c r="BM166" s="362"/>
    </row>
    <row r="167" spans="1:65" ht="12.95" customHeight="1" x14ac:dyDescent="0.25">
      <c r="A167" s="48" t="s">
        <v>611</v>
      </c>
      <c r="B167" s="48" t="s">
        <v>133</v>
      </c>
      <c r="C167" s="48"/>
      <c r="D167" s="49" t="s">
        <v>646</v>
      </c>
      <c r="E167" s="48" t="s">
        <v>647</v>
      </c>
      <c r="F167" s="45"/>
      <c r="G167" s="136" t="s">
        <v>619</v>
      </c>
      <c r="H167" s="65" t="s">
        <v>620</v>
      </c>
      <c r="I167" s="65" t="s">
        <v>621</v>
      </c>
      <c r="J167" s="47" t="s">
        <v>118</v>
      </c>
      <c r="K167" s="47"/>
      <c r="L167" s="47"/>
      <c r="M167" s="109">
        <v>100</v>
      </c>
      <c r="N167" s="47" t="s">
        <v>139</v>
      </c>
      <c r="O167" s="47" t="s">
        <v>140</v>
      </c>
      <c r="P167" s="47" t="s">
        <v>154</v>
      </c>
      <c r="Q167" s="47" t="s">
        <v>121</v>
      </c>
      <c r="R167" s="49">
        <v>230000000</v>
      </c>
      <c r="S167" s="47" t="s">
        <v>122</v>
      </c>
      <c r="T167" s="47"/>
      <c r="U167" s="47"/>
      <c r="V167" s="47" t="s">
        <v>123</v>
      </c>
      <c r="W167" s="47" t="s">
        <v>124</v>
      </c>
      <c r="X167" s="67">
        <v>0</v>
      </c>
      <c r="Y167" s="67">
        <v>100</v>
      </c>
      <c r="Z167" s="67">
        <v>0</v>
      </c>
      <c r="AA167" s="47"/>
      <c r="AB167" s="47" t="s">
        <v>125</v>
      </c>
      <c r="AC167" s="137"/>
      <c r="AD167" s="56"/>
      <c r="AE167" s="56">
        <v>73973550</v>
      </c>
      <c r="AF167" s="54">
        <v>82850376.000000015</v>
      </c>
      <c r="AG167" s="56"/>
      <c r="AH167" s="56"/>
      <c r="AI167" s="56">
        <v>73973550</v>
      </c>
      <c r="AJ167" s="56">
        <v>82850376.000000015</v>
      </c>
      <c r="AK167" s="137"/>
      <c r="AL167" s="56"/>
      <c r="AM167" s="56">
        <v>73973550</v>
      </c>
      <c r="AN167" s="56">
        <v>82850376.000000015</v>
      </c>
      <c r="AO167" s="56"/>
      <c r="AP167" s="56"/>
      <c r="AQ167" s="56">
        <v>0</v>
      </c>
      <c r="AR167" s="56">
        <v>0</v>
      </c>
      <c r="AS167" s="56"/>
      <c r="AT167" s="56"/>
      <c r="AU167" s="56">
        <v>0</v>
      </c>
      <c r="AV167" s="56">
        <v>0</v>
      </c>
      <c r="AW167" s="56"/>
      <c r="AX167" s="56">
        <v>0</v>
      </c>
      <c r="AY167" s="56">
        <v>0</v>
      </c>
      <c r="AZ167" s="48" t="s">
        <v>126</v>
      </c>
      <c r="BA167" s="48" t="s">
        <v>626</v>
      </c>
      <c r="BB167" s="63" t="s">
        <v>627</v>
      </c>
      <c r="BC167" s="47"/>
      <c r="BD167" s="47"/>
      <c r="BE167" s="47"/>
      <c r="BF167" s="47"/>
      <c r="BG167" s="47"/>
      <c r="BH167" s="47"/>
      <c r="BI167" s="47"/>
      <c r="BJ167" s="47"/>
      <c r="BK167" s="47"/>
      <c r="BL167" s="73"/>
      <c r="BM167" s="73"/>
    </row>
    <row r="168" spans="1:65" s="315" customFormat="1" ht="12.95" customHeight="1" x14ac:dyDescent="0.25">
      <c r="A168" s="323" t="s">
        <v>611</v>
      </c>
      <c r="B168" s="323" t="s">
        <v>133</v>
      </c>
      <c r="C168" s="323"/>
      <c r="D168" s="324" t="s">
        <v>646</v>
      </c>
      <c r="E168" s="364" t="s">
        <v>669</v>
      </c>
      <c r="F168" s="320"/>
      <c r="G168" s="357" t="s">
        <v>619</v>
      </c>
      <c r="H168" s="358" t="s">
        <v>620</v>
      </c>
      <c r="I168" s="358" t="s">
        <v>621</v>
      </c>
      <c r="J168" s="322" t="s">
        <v>118</v>
      </c>
      <c r="K168" s="322"/>
      <c r="L168" s="322"/>
      <c r="M168" s="353">
        <v>100</v>
      </c>
      <c r="N168" s="322" t="s">
        <v>139</v>
      </c>
      <c r="O168" s="322" t="s">
        <v>140</v>
      </c>
      <c r="P168" s="348" t="s">
        <v>579</v>
      </c>
      <c r="Q168" s="322" t="s">
        <v>121</v>
      </c>
      <c r="R168" s="324">
        <v>230000000</v>
      </c>
      <c r="S168" s="322" t="s">
        <v>122</v>
      </c>
      <c r="T168" s="322"/>
      <c r="U168" s="371" t="s">
        <v>124</v>
      </c>
      <c r="V168" s="322"/>
      <c r="W168" s="322"/>
      <c r="X168" s="359">
        <v>0</v>
      </c>
      <c r="Y168" s="359">
        <v>100</v>
      </c>
      <c r="Z168" s="359">
        <v>0</v>
      </c>
      <c r="AA168" s="322"/>
      <c r="AB168" s="322" t="s">
        <v>125</v>
      </c>
      <c r="AC168" s="360"/>
      <c r="AD168" s="331"/>
      <c r="AE168" s="331">
        <v>73973550</v>
      </c>
      <c r="AF168" s="329">
        <v>82850376.000000015</v>
      </c>
      <c r="AG168" s="331"/>
      <c r="AH168" s="331"/>
      <c r="AI168" s="331">
        <v>73973550</v>
      </c>
      <c r="AJ168" s="331">
        <v>82850376.000000015</v>
      </c>
      <c r="AK168" s="360"/>
      <c r="AL168" s="331"/>
      <c r="AM168" s="331">
        <v>73973550</v>
      </c>
      <c r="AN168" s="331">
        <v>82850376.000000015</v>
      </c>
      <c r="AO168" s="331"/>
      <c r="AP168" s="331"/>
      <c r="AQ168" s="331">
        <v>0</v>
      </c>
      <c r="AR168" s="331">
        <v>0</v>
      </c>
      <c r="AS168" s="331"/>
      <c r="AT168" s="331"/>
      <c r="AU168" s="331">
        <v>0</v>
      </c>
      <c r="AV168" s="331">
        <v>0</v>
      </c>
      <c r="AW168" s="331"/>
      <c r="AX168" s="331">
        <v>221920650</v>
      </c>
      <c r="AY168" s="331">
        <v>248551128.00000003</v>
      </c>
      <c r="AZ168" s="323" t="s">
        <v>126</v>
      </c>
      <c r="BA168" s="323" t="s">
        <v>626</v>
      </c>
      <c r="BB168" s="361" t="s">
        <v>627</v>
      </c>
      <c r="BC168" s="322"/>
      <c r="BD168" s="322"/>
      <c r="BE168" s="322"/>
      <c r="BF168" s="322"/>
      <c r="BG168" s="322"/>
      <c r="BH168" s="322"/>
      <c r="BI168" s="322"/>
      <c r="BJ168" s="322"/>
      <c r="BK168" s="322"/>
      <c r="BL168" s="362"/>
      <c r="BM168" s="362"/>
    </row>
    <row r="169" spans="1:65" ht="12.95" customHeight="1" x14ac:dyDescent="0.25">
      <c r="A169" s="48" t="s">
        <v>611</v>
      </c>
      <c r="B169" s="48" t="s">
        <v>133</v>
      </c>
      <c r="C169" s="48"/>
      <c r="D169" s="49" t="s">
        <v>648</v>
      </c>
      <c r="E169" s="48" t="s">
        <v>649</v>
      </c>
      <c r="F169" s="45"/>
      <c r="G169" s="136" t="s">
        <v>619</v>
      </c>
      <c r="H169" s="65" t="s">
        <v>620</v>
      </c>
      <c r="I169" s="65" t="s">
        <v>621</v>
      </c>
      <c r="J169" s="47" t="s">
        <v>118</v>
      </c>
      <c r="K169" s="47"/>
      <c r="L169" s="47"/>
      <c r="M169" s="109">
        <v>100</v>
      </c>
      <c r="N169" s="47" t="s">
        <v>139</v>
      </c>
      <c r="O169" s="47" t="s">
        <v>140</v>
      </c>
      <c r="P169" s="47" t="s">
        <v>154</v>
      </c>
      <c r="Q169" s="47" t="s">
        <v>121</v>
      </c>
      <c r="R169" s="49">
        <v>230000000</v>
      </c>
      <c r="S169" s="47" t="s">
        <v>122</v>
      </c>
      <c r="T169" s="47"/>
      <c r="U169" s="47"/>
      <c r="V169" s="47" t="s">
        <v>123</v>
      </c>
      <c r="W169" s="47" t="s">
        <v>124</v>
      </c>
      <c r="X169" s="67">
        <v>0</v>
      </c>
      <c r="Y169" s="67">
        <v>100</v>
      </c>
      <c r="Z169" s="67">
        <v>0</v>
      </c>
      <c r="AA169" s="47"/>
      <c r="AB169" s="47" t="s">
        <v>125</v>
      </c>
      <c r="AC169" s="137"/>
      <c r="AD169" s="56"/>
      <c r="AE169" s="56">
        <v>140165550</v>
      </c>
      <c r="AF169" s="54">
        <v>156985416.00000003</v>
      </c>
      <c r="AG169" s="56"/>
      <c r="AH169" s="56"/>
      <c r="AI169" s="56">
        <v>140165550</v>
      </c>
      <c r="AJ169" s="56">
        <v>156985416.00000003</v>
      </c>
      <c r="AK169" s="137"/>
      <c r="AL169" s="56"/>
      <c r="AM169" s="56">
        <v>140165550</v>
      </c>
      <c r="AN169" s="56">
        <v>156985416.00000003</v>
      </c>
      <c r="AO169" s="56"/>
      <c r="AP169" s="56"/>
      <c r="AQ169" s="56">
        <v>0</v>
      </c>
      <c r="AR169" s="56">
        <v>0</v>
      </c>
      <c r="AS169" s="56"/>
      <c r="AT169" s="56"/>
      <c r="AU169" s="56">
        <v>0</v>
      </c>
      <c r="AV169" s="56">
        <v>0</v>
      </c>
      <c r="AW169" s="56"/>
      <c r="AX169" s="56">
        <v>0</v>
      </c>
      <c r="AY169" s="56">
        <v>0</v>
      </c>
      <c r="AZ169" s="48" t="s">
        <v>126</v>
      </c>
      <c r="BA169" s="48" t="s">
        <v>628</v>
      </c>
      <c r="BB169" s="63" t="s">
        <v>629</v>
      </c>
      <c r="BC169" s="47"/>
      <c r="BD169" s="47"/>
      <c r="BE169" s="47"/>
      <c r="BF169" s="47"/>
      <c r="BG169" s="47"/>
      <c r="BH169" s="47"/>
      <c r="BI169" s="47"/>
      <c r="BJ169" s="47"/>
      <c r="BK169" s="47"/>
      <c r="BL169" s="73"/>
      <c r="BM169" s="73"/>
    </row>
    <row r="170" spans="1:65" s="315" customFormat="1" ht="12.95" customHeight="1" x14ac:dyDescent="0.25">
      <c r="A170" s="323" t="s">
        <v>611</v>
      </c>
      <c r="B170" s="323" t="s">
        <v>133</v>
      </c>
      <c r="C170" s="323"/>
      <c r="D170" s="324" t="s">
        <v>648</v>
      </c>
      <c r="E170" s="364" t="s">
        <v>670</v>
      </c>
      <c r="F170" s="320"/>
      <c r="G170" s="357" t="s">
        <v>619</v>
      </c>
      <c r="H170" s="358" t="s">
        <v>620</v>
      </c>
      <c r="I170" s="358" t="s">
        <v>621</v>
      </c>
      <c r="J170" s="322" t="s">
        <v>118</v>
      </c>
      <c r="K170" s="322"/>
      <c r="L170" s="322"/>
      <c r="M170" s="353">
        <v>100</v>
      </c>
      <c r="N170" s="322" t="s">
        <v>139</v>
      </c>
      <c r="O170" s="322" t="s">
        <v>140</v>
      </c>
      <c r="P170" s="348" t="s">
        <v>579</v>
      </c>
      <c r="Q170" s="322" t="s">
        <v>121</v>
      </c>
      <c r="R170" s="324">
        <v>230000000</v>
      </c>
      <c r="S170" s="322" t="s">
        <v>122</v>
      </c>
      <c r="T170" s="322"/>
      <c r="U170" s="371" t="s">
        <v>124</v>
      </c>
      <c r="V170" s="322"/>
      <c r="W170" s="322"/>
      <c r="X170" s="359">
        <v>0</v>
      </c>
      <c r="Y170" s="359">
        <v>100</v>
      </c>
      <c r="Z170" s="359">
        <v>0</v>
      </c>
      <c r="AA170" s="322"/>
      <c r="AB170" s="322" t="s">
        <v>125</v>
      </c>
      <c r="AC170" s="360"/>
      <c r="AD170" s="331"/>
      <c r="AE170" s="331">
        <v>140165550</v>
      </c>
      <c r="AF170" s="329">
        <v>156985416.00000003</v>
      </c>
      <c r="AG170" s="331"/>
      <c r="AH170" s="331"/>
      <c r="AI170" s="331">
        <v>140165550</v>
      </c>
      <c r="AJ170" s="331">
        <v>156985416.00000003</v>
      </c>
      <c r="AK170" s="360"/>
      <c r="AL170" s="331"/>
      <c r="AM170" s="331">
        <v>140165550</v>
      </c>
      <c r="AN170" s="331">
        <v>156985416.00000003</v>
      </c>
      <c r="AO170" s="331"/>
      <c r="AP170" s="331"/>
      <c r="AQ170" s="331">
        <v>0</v>
      </c>
      <c r="AR170" s="331">
        <v>0</v>
      </c>
      <c r="AS170" s="331"/>
      <c r="AT170" s="331"/>
      <c r="AU170" s="331">
        <v>0</v>
      </c>
      <c r="AV170" s="331">
        <v>0</v>
      </c>
      <c r="AW170" s="331"/>
      <c r="AX170" s="331">
        <v>420496650</v>
      </c>
      <c r="AY170" s="331">
        <v>470956248.00000006</v>
      </c>
      <c r="AZ170" s="323" t="s">
        <v>126</v>
      </c>
      <c r="BA170" s="323" t="s">
        <v>628</v>
      </c>
      <c r="BB170" s="361" t="s">
        <v>629</v>
      </c>
      <c r="BC170" s="322"/>
      <c r="BD170" s="322"/>
      <c r="BE170" s="322"/>
      <c r="BF170" s="322"/>
      <c r="BG170" s="322"/>
      <c r="BH170" s="322"/>
      <c r="BI170" s="322"/>
      <c r="BJ170" s="322"/>
      <c r="BK170" s="322"/>
      <c r="BL170" s="362"/>
      <c r="BM170" s="362"/>
    </row>
    <row r="171" spans="1:65" ht="24.95" customHeight="1" x14ac:dyDescent="0.25">
      <c r="A171" s="365"/>
      <c r="B171" s="365"/>
      <c r="C171" s="365"/>
      <c r="D171" s="365"/>
      <c r="E171" s="365"/>
      <c r="F171" s="365"/>
      <c r="G171" s="366" t="s">
        <v>438</v>
      </c>
      <c r="H171" s="367"/>
      <c r="I171" s="367"/>
      <c r="J171" s="365"/>
      <c r="K171" s="365"/>
      <c r="L171" s="365"/>
      <c r="M171" s="368"/>
      <c r="N171" s="365"/>
      <c r="O171" s="365"/>
      <c r="P171" s="365"/>
      <c r="Q171" s="365"/>
      <c r="R171" s="368"/>
      <c r="S171" s="365"/>
      <c r="T171" s="365"/>
      <c r="U171" s="365"/>
      <c r="V171" s="365"/>
      <c r="W171" s="365"/>
      <c r="X171" s="365"/>
      <c r="Y171" s="365"/>
      <c r="Z171" s="365"/>
      <c r="AA171" s="365"/>
      <c r="AB171" s="365"/>
      <c r="AC171" s="365"/>
      <c r="AD171" s="365"/>
      <c r="AE171" s="369"/>
      <c r="AF171" s="369"/>
      <c r="AG171" s="369"/>
      <c r="AH171" s="369"/>
      <c r="AI171" s="369"/>
      <c r="AJ171" s="369"/>
      <c r="AK171" s="365"/>
      <c r="AL171" s="365"/>
      <c r="AM171" s="369"/>
      <c r="AN171" s="369"/>
      <c r="AO171" s="369"/>
      <c r="AP171" s="369"/>
      <c r="AQ171" s="369"/>
      <c r="AR171" s="369"/>
      <c r="AS171" s="369"/>
      <c r="AT171" s="369"/>
      <c r="AU171" s="369"/>
      <c r="AV171" s="369"/>
      <c r="AW171" s="369"/>
      <c r="AX171" s="370">
        <f>SUM(AX12,AX32)</f>
        <v>87157175996.82724</v>
      </c>
      <c r="AY171" s="370">
        <f>SUM(AY12,AY32)</f>
        <v>97616037116.446548</v>
      </c>
      <c r="AZ171" s="365"/>
      <c r="BA171" s="365"/>
      <c r="BB171" s="365"/>
      <c r="BC171" s="365"/>
      <c r="BD171" s="365"/>
      <c r="BE171" s="365"/>
      <c r="BF171" s="365"/>
      <c r="BG171" s="365"/>
      <c r="BH171" s="365"/>
      <c r="BI171" s="365"/>
      <c r="BJ171" s="365"/>
      <c r="BK171" s="365"/>
      <c r="BL171" s="365"/>
      <c r="BM171" s="365"/>
    </row>
    <row r="175" spans="1:65" ht="24.95" customHeight="1" x14ac:dyDescent="0.25">
      <c r="E175" s="12"/>
    </row>
  </sheetData>
  <protectedRanges>
    <protectedRange sqref="G33:G34" name="Диапазон3_27_1_2_1_1_1_24_1_1_1_1_5_1_1_2_3_1_1" securityDescriptor="O:WDG:WDD:(A;;CC;;;S-1-5-21-1281035640-548247933-376692995-11259)(A;;CC;;;S-1-5-21-1281035640-548247933-376692995-11258)(A;;CC;;;S-1-5-21-1281035640-548247933-376692995-5864)"/>
    <protectedRange sqref="H33:H34" name="Диапазон3_27_1_2_2_1_1_24_1_1_1_1_5_1_1_2_3_1_1" securityDescriptor="O:WDG:WDD:(A;;CC;;;S-1-5-21-1281035640-548247933-376692995-11259)(A;;CC;;;S-1-5-21-1281035640-548247933-376692995-11258)(A;;CC;;;S-1-5-21-1281035640-548247933-376692995-5864)"/>
    <protectedRange sqref="G38" name="Диапазон3_27_1_2_1_1_1_24_1_1_1_1_5_1_1_2_3_1_2" securityDescriptor="O:WDG:WDD:(A;;CC;;;S-1-5-21-1281035640-548247933-376692995-11259)(A;;CC;;;S-1-5-21-1281035640-548247933-376692995-11258)(A;;CC;;;S-1-5-21-1281035640-548247933-376692995-5864)"/>
    <protectedRange sqref="G35" name="Диапазон3_27_1_2_1_1_1_24_1_1_1_1_5_1_1_2_3_1_3" securityDescriptor="O:WDG:WDD:(A;;CC;;;S-1-5-21-1281035640-548247933-376692995-11259)(A;;CC;;;S-1-5-21-1281035640-548247933-376692995-11258)(A;;CC;;;S-1-5-21-1281035640-548247933-376692995-5864)"/>
    <protectedRange sqref="H35" name="Диапазон3_27_1_2_2_1_1_24_1_1_1_1_5_1_1_2_3_1_2" securityDescriptor="O:WDG:WDD:(A;;CC;;;S-1-5-21-1281035640-548247933-376692995-11259)(A;;CC;;;S-1-5-21-1281035640-548247933-376692995-11258)(A;;CC;;;S-1-5-21-1281035640-548247933-376692995-5864)"/>
    <protectedRange sqref="K74 K76" name="Диапазон3_74_5_1_5_2_1_1_1_1_1_2_5_1_1_1_1_1_1_1_2" securityDescriptor="O:WDG:WDD:(A;;CC;;;S-1-5-21-1281035640-548247933-376692995-11259)(A;;CC;;;S-1-5-21-1281035640-548247933-376692995-11258)(A;;CC;;;S-1-5-21-1281035640-548247933-376692995-5864)"/>
    <protectedRange sqref="I58" name="Диапазон3_74_5_1_5_2_1_1_1_1_1_2_5_2_1_2_1_1_1_2_1_6_1_1_2_2" securityDescriptor="O:WDG:WDD:(A;;CC;;;S-1-5-21-1281035640-548247933-376692995-11259)(A;;CC;;;S-1-5-21-1281035640-548247933-376692995-11258)(A;;CC;;;S-1-5-21-1281035640-548247933-376692995-5864)"/>
    <protectedRange sqref="L72" name="Диапазон3_74_5_1_5_2_1_1_1_1_1_2_5_2_1_2_1_1_1_2_2_2_1_2_2" securityDescriptor="O:WDG:WDD:(A;;CC;;;S-1-5-21-1281035640-548247933-376692995-11259)(A;;CC;;;S-1-5-21-1281035640-548247933-376692995-11258)(A;;CC;;;S-1-5-21-1281035640-548247933-376692995-5864)"/>
    <protectedRange sqref="K80" name="Диапазон3_74_5_1_5_2_1_1_1_1_1_2_5_1_1_1_1_1_1_1_2_1_1_2" securityDescriptor="O:WDG:WDD:(A;;CC;;;S-1-5-21-1281035640-548247933-376692995-11259)(A;;CC;;;S-1-5-21-1281035640-548247933-376692995-11258)(A;;CC;;;S-1-5-21-1281035640-548247933-376692995-5864)"/>
    <protectedRange sqref="K78" name="Диапазон3_74_5_1_5_2_1_1_1_1_1_2_5_1_1_1_1_1_1_1_1_2_1_2" securityDescriptor="O:WDG:WDD:(A;;CC;;;S-1-5-21-1281035640-548247933-376692995-11259)(A;;CC;;;S-1-5-21-1281035640-548247933-376692995-11258)(A;;CC;;;S-1-5-21-1281035640-548247933-376692995-5864)"/>
    <protectedRange sqref="G141:G144" name="Диапазон3_27_1_2_1_1_1_24_1_1_1_1_5_1_1_2_3_1_10" securityDescriptor="O:WDG:WDD:(A;;CC;;;S-1-5-21-1281035640-548247933-376692995-11259)(A;;CC;;;S-1-5-21-1281035640-548247933-376692995-11258)(A;;CC;;;S-1-5-21-1281035640-548247933-376692995-5864)"/>
    <protectedRange sqref="H141:H144" name="Диапазон3_27_1_2_2_1_1_24_1_1_1_1_5_1_1_2_3_1_9" securityDescriptor="O:WDG:WDD:(A;;CC;;;S-1-5-21-1281035640-548247933-376692995-11259)(A;;CC;;;S-1-5-21-1281035640-548247933-376692995-11258)(A;;CC;;;S-1-5-21-1281035640-548247933-376692995-5864)"/>
    <protectedRange sqref="G126" name="Диапазон3_27_1_2_1_1_1_24_1_1_1_1_5_1_1_2_3_1_8_1" securityDescriptor="O:WDG:WDD:(A;;CC;;;S-1-5-21-1281035640-548247933-376692995-11259)(A;;CC;;;S-1-5-21-1281035640-548247933-376692995-11258)(A;;CC;;;S-1-5-21-1281035640-548247933-376692995-5864)"/>
    <protectedRange sqref="H126:I126" name="Диапазон3_27_1_2_2_1_1_24_1_1_1_1_5_1_1_2_3_1_7_1" securityDescriptor="O:WDG:WDD:(A;;CC;;;S-1-5-21-1281035640-548247933-376692995-11259)(A;;CC;;;S-1-5-21-1281035640-548247933-376692995-11258)(A;;CC;;;S-1-5-21-1281035640-548247933-376692995-5864)"/>
    <protectedRange sqref="G146:G159" name="Диапазон3_27_1_2_1_1_1_24_1_1_1_1_5_1_1_2_3_1_1_1" securityDescriptor="O:WDG:WDD:(A;;CC;;;S-1-5-21-1281035640-548247933-376692995-11259)(A;;CC;;;S-1-5-21-1281035640-548247933-376692995-11258)(A;;CC;;;S-1-5-21-1281035640-548247933-376692995-5864)"/>
    <protectedRange sqref="G36" name="Диапазон3_27_1_2_1_1_1_24_1_1_1_1_5_1_1_2_3_1_3_1" securityDescriptor="O:WDG:WDD:(A;;CC;;;S-1-5-21-1281035640-548247933-376692995-11259)(A;;CC;;;S-1-5-21-1281035640-548247933-376692995-11258)(A;;CC;;;S-1-5-21-1281035640-548247933-376692995-5864)"/>
    <protectedRange sqref="H36" name="Диапазон3_27_1_2_2_1_1_24_1_1_1_1_5_1_1_2_3_1_2_1" securityDescriptor="O:WDG:WDD:(A;;CC;;;S-1-5-21-1281035640-548247933-376692995-11259)(A;;CC;;;S-1-5-21-1281035640-548247933-376692995-11258)(A;;CC;;;S-1-5-21-1281035640-548247933-376692995-5864)"/>
    <protectedRange sqref="G39" name="Диапазон3_27_1_2_1_1_1_24_1_1_1_1_5_1_1_2_3_1_2_1" securityDescriptor="O:WDG:WDD:(A;;CC;;;S-1-5-21-1281035640-548247933-376692995-11259)(A;;CC;;;S-1-5-21-1281035640-548247933-376692995-11258)(A;;CC;;;S-1-5-21-1281035640-548247933-376692995-5864)"/>
  </protectedRanges>
  <autoFilter ref="A11:BP171"/>
  <mergeCells count="65">
    <mergeCell ref="A8:A10"/>
    <mergeCell ref="B8:B10"/>
    <mergeCell ref="D8:D10"/>
    <mergeCell ref="E8:E10"/>
    <mergeCell ref="C8:C10"/>
    <mergeCell ref="F8:F10"/>
    <mergeCell ref="G8:G10"/>
    <mergeCell ref="H8:H10"/>
    <mergeCell ref="I8:I10"/>
    <mergeCell ref="J8:J10"/>
    <mergeCell ref="X8:Z9"/>
    <mergeCell ref="K8:K10"/>
    <mergeCell ref="L8:L10"/>
    <mergeCell ref="M8:M10"/>
    <mergeCell ref="N8:N10"/>
    <mergeCell ref="O8:O10"/>
    <mergeCell ref="P8:P10"/>
    <mergeCell ref="Q8:Q10"/>
    <mergeCell ref="R8:R10"/>
    <mergeCell ref="S8:S10"/>
    <mergeCell ref="T8:T10"/>
    <mergeCell ref="U8:W8"/>
    <mergeCell ref="AO8:AR8"/>
    <mergeCell ref="AJ9:AJ10"/>
    <mergeCell ref="AK9:AK10"/>
    <mergeCell ref="AL9:AL10"/>
    <mergeCell ref="AM9:AM10"/>
    <mergeCell ref="AO9:AO10"/>
    <mergeCell ref="AP9:AP10"/>
    <mergeCell ref="AQ9:AQ10"/>
    <mergeCell ref="AR9:AR10"/>
    <mergeCell ref="AA8:AA10"/>
    <mergeCell ref="AB8:AB10"/>
    <mergeCell ref="AC8:AF8"/>
    <mergeCell ref="AG8:AJ8"/>
    <mergeCell ref="AK8:AN8"/>
    <mergeCell ref="AN9:AN10"/>
    <mergeCell ref="BL8:BL10"/>
    <mergeCell ref="AT9:AT10"/>
    <mergeCell ref="AU9:AU10"/>
    <mergeCell ref="AV9:AV10"/>
    <mergeCell ref="AW9:AW10"/>
    <mergeCell ref="BI9:BK9"/>
    <mergeCell ref="AX9:AX10"/>
    <mergeCell ref="AY9:AY10"/>
    <mergeCell ref="BA9:BA10"/>
    <mergeCell ref="BB9:BB10"/>
    <mergeCell ref="BC9:BE9"/>
    <mergeCell ref="BF9:BH9"/>
    <mergeCell ref="A1:O1"/>
    <mergeCell ref="AS9:AS10"/>
    <mergeCell ref="BM8:BM10"/>
    <mergeCell ref="V9:W9"/>
    <mergeCell ref="AC9:AC10"/>
    <mergeCell ref="AD9:AD10"/>
    <mergeCell ref="AE9:AE10"/>
    <mergeCell ref="AF9:AF10"/>
    <mergeCell ref="AG9:AG10"/>
    <mergeCell ref="AH9:AH10"/>
    <mergeCell ref="AI9:AI10"/>
    <mergeCell ref="AS8:AV8"/>
    <mergeCell ref="AW8:AY8"/>
    <mergeCell ref="AZ8:AZ10"/>
    <mergeCell ref="BA8:BB8"/>
    <mergeCell ref="BC8:BK8"/>
  </mergeCells>
  <conditionalFormatting sqref="D33:D34">
    <cfRule type="duplicateValues" dxfId="24" priority="26" stopIfTrue="1"/>
  </conditionalFormatting>
  <conditionalFormatting sqref="D37">
    <cfRule type="duplicateValues" dxfId="23" priority="24"/>
  </conditionalFormatting>
  <conditionalFormatting sqref="E37">
    <cfRule type="duplicateValues" dxfId="22" priority="25"/>
  </conditionalFormatting>
  <conditionalFormatting sqref="E37">
    <cfRule type="duplicateValues" dxfId="21" priority="23"/>
  </conditionalFormatting>
  <conditionalFormatting sqref="E37">
    <cfRule type="duplicateValues" dxfId="20" priority="22"/>
  </conditionalFormatting>
  <conditionalFormatting sqref="E37">
    <cfRule type="duplicateValues" dxfId="19" priority="21"/>
  </conditionalFormatting>
  <conditionalFormatting sqref="E37">
    <cfRule type="duplicateValues" dxfId="18" priority="20"/>
  </conditionalFormatting>
  <conditionalFormatting sqref="E17">
    <cfRule type="duplicateValues" dxfId="17" priority="16"/>
  </conditionalFormatting>
  <conditionalFormatting sqref="D17">
    <cfRule type="duplicateValues" dxfId="16" priority="17"/>
  </conditionalFormatting>
  <conditionalFormatting sqref="D17">
    <cfRule type="duplicateValues" dxfId="15" priority="18"/>
    <cfRule type="duplicateValues" dxfId="14" priority="19"/>
  </conditionalFormatting>
  <conditionalFormatting sqref="E17">
    <cfRule type="duplicateValues" dxfId="13" priority="14"/>
  </conditionalFormatting>
  <conditionalFormatting sqref="E17">
    <cfRule type="duplicateValues" dxfId="12" priority="13"/>
  </conditionalFormatting>
  <conditionalFormatting sqref="E17">
    <cfRule type="duplicateValues" dxfId="11" priority="12"/>
  </conditionalFormatting>
  <conditionalFormatting sqref="E17">
    <cfRule type="duplicateValues" dxfId="10" priority="11"/>
  </conditionalFormatting>
  <conditionalFormatting sqref="E17">
    <cfRule type="duplicateValues" dxfId="9" priority="10"/>
  </conditionalFormatting>
  <conditionalFormatting sqref="E19:E20">
    <cfRule type="duplicateValues" dxfId="8" priority="6"/>
  </conditionalFormatting>
  <conditionalFormatting sqref="D19:D20">
    <cfRule type="duplicateValues" dxfId="7" priority="7"/>
  </conditionalFormatting>
  <conditionalFormatting sqref="D19:D20">
    <cfRule type="duplicateValues" dxfId="6" priority="8"/>
    <cfRule type="duplicateValues" dxfId="5" priority="9"/>
  </conditionalFormatting>
  <conditionalFormatting sqref="E19:E20">
    <cfRule type="duplicateValues" dxfId="4" priority="5"/>
  </conditionalFormatting>
  <conditionalFormatting sqref="E19:E20">
    <cfRule type="duplicateValues" dxfId="3" priority="4"/>
  </conditionalFormatting>
  <conditionalFormatting sqref="E19:E20">
    <cfRule type="duplicateValues" dxfId="2" priority="3"/>
  </conditionalFormatting>
  <conditionalFormatting sqref="E19:E20">
    <cfRule type="duplicateValues" dxfId="1" priority="2"/>
  </conditionalFormatting>
  <conditionalFormatting sqref="E19:E20">
    <cfRule type="duplicateValues" dxfId="0" priority="1"/>
  </conditionalFormatting>
  <dataValidations count="12">
    <dataValidation type="list" allowBlank="1" showInputMessage="1" sqref="BF32:BF36 BC32:BC36 BF146:BF156 BC40:BC43 BF13:BF14 BC13:BC14 BI13:BI14 BC102 BF102 BA80 BC141:BC144 BF160:BF170 BF141:BF144 BI102 BA78 BI141:BI144 BC146:BC156 BI146:BI156 BI32:BI36 BI38:BI43 BF38:BF43 BC160:BC170 BI160:BI170 BF107:BF125 BI107:BI125 BC107:BC125">
      <formula1>атрибут</formula1>
    </dataValidation>
    <dataValidation type="whole" allowBlank="1" showInputMessage="1" showErrorMessage="1" sqref="X32:Z36 X40:Z43 M40:M43 X141:Z156 L13:L14 L33:L36 M15:M16 L141:M144 M102 BB50 M80 BF44 X126:Z126 M32 X102:Z102 BB46 BB48 M74 M76 M78 L146:M156 L145 L38:M39 X160:Z170 M160:M170">
      <formula1>0</formula1>
      <formula2>100</formula2>
    </dataValidation>
    <dataValidation type="textLength" operator="equal" allowBlank="1" showInputMessage="1" showErrorMessage="1" error="Код КАТО должен содержать 9 символов" sqref="N32 N40:N43 R15:R20 N15:N16 Q145 M35:M36 N102 N80 N74 N76 N78 R102 R32 R40:R43 N160:N170 R160:R170">
      <formula1>9</formula1>
    </dataValidation>
    <dataValidation type="textLength" operator="equal" allowBlank="1" showInputMessage="1" showErrorMessage="1" error="БИН должен содержать 12 символов" sqref="AZ146:AZ156 AZ32 AZ13:AZ14 AZ102 AZ126 AZ141:AZ144 AZ38:AZ39">
      <formula1>12</formula1>
    </dataValidation>
    <dataValidation type="list" allowBlank="1" showInputMessage="1" showErrorMessage="1" sqref="J32 J102 J160:J170 J52 J80 J50 J70 J72 J74 J76 J78 J40:J43 J107:J125">
      <formula1>Способ_закупок</formula1>
    </dataValidation>
    <dataValidation type="list" allowBlank="1" showInputMessage="1" showErrorMessage="1" sqref="L32 K13:K14 K35:K36 L160:L170 L102 L52 L80 L40:L44 K141:K156 L46 L48 L50 L74 L76 L78 K38:K39 L107:L125">
      <formula1>Приоритет_закупок</formula1>
    </dataValidation>
    <dataValidation type="list" allowBlank="1" showInputMessage="1" showErrorMessage="1" sqref="K32 J33:J34 J13:J20 J106 K160:K170 J141:J156 K102 K80 J127 K74 K76 K78 K40:K43 K107:K125">
      <formula1>осн</formula1>
    </dataValidation>
    <dataValidation type="list" allowBlank="1" showInputMessage="1" showErrorMessage="1" sqref="T15:T20">
      <formula1>Инкотермс</formula1>
    </dataValidation>
    <dataValidation type="custom" allowBlank="1" showInputMessage="1" showErrorMessage="1" sqref="AE33:AE34 AH33:AI34 AL33:AM34 AQ33:AQ34">
      <formula1>AC33*AD33</formula1>
    </dataValidation>
    <dataValidation type="list" allowBlank="1" showInputMessage="1" showErrorMessage="1" sqref="AB40:AB43 AB160:AB170">
      <formula1>НДС</formula1>
    </dataValidation>
    <dataValidation type="list" allowBlank="1" showInputMessage="1" showErrorMessage="1" sqref="K44 K46 K48 K50 K52">
      <formula1>основания150</formula1>
    </dataValidation>
    <dataValidation type="list" allowBlank="1" showInputMessage="1" sqref="BD45 BD47 BD49 BD51 BD53 BD55 BD57 BD59 BD61 BD63 BD65 BD67 BD69 BD71 BD73 BD75 BD77 BD79 BD81 BD83 BD85 BD87 BD89 BD91 BD93 BD95 BD97 BD99 BD101 BD103 BD105 BD145">
      <formula1>атр</formula1>
    </dataValidation>
  </dataValidations>
  <hyperlinks>
    <hyperlink ref="G38" r:id="rId1" display="https://enstru.kz/code_new.jsp?&amp;t=GPS%2D%D0%BC%D0%BE%D0%BD%D0%B8%D1%82%D0%BE%D1%80%D0%B8%D0%BD%D0%B3%D0%B0&amp;s=common&amp;p=10&amp;n=0&amp;S=749020%2E000&amp;N=%D0%A3%D1%81%D0%BB%D1%83%D0%B3%D0%B8%20%D0%BC%D0%BE%D0%BD%D0%B8%D1%82%D0%BE%D1%80%D0%B8%D0%BD%D0%B3%D0%B0%20%D0%B7%D0%B0%20%D0%B0%D0%B2%D1%82%D0%BE%D1%82%D1%80%D0%B0%D0%BD%D1%81%D0%BF%D0%BE%D1%80%D1%82%D0%BD%D1%8B%D0%BC%D0%B8%20%D1%81%D1%80%D0%B5%D0%B4%D1%81%D1%82%D0%B2%D0%B0%D0%BC%D0%B8%20%D0%BF%D0%BE%D1%81%D1%80%D0%B5%D0%B4%D1%81%D1%82%D0%B2%D0%BE%D0%BC%20%D1%81%D0%B8%D1%81%D1%82%D0%B5%D0%BC%D1%8B%20GPS%2D%D0%BC%D0%BE%D0%BD%D0%B8%D1%82%D0%BE%D1%80%D0%B8%D0%BD%D0%B3%D0%B0&amp;fc=1&amp;fg=0&amp;new=749020.000.000125"/>
    <hyperlink ref="G106" r:id="rId2" display="https://enstru.kz/code_new.jsp?&amp;t=%D0%A3%D1%81%D0%BB%D1%83%D0%B3%D0%B8%20%D0%BF%D0%BE&amp;s=common&amp;st=service&amp;p=10&amp;n=0&amp;S=331212%2E400&amp;N=%D0%A3%D1%81%D0%BB%D1%83%D0%B3%D0%B8%20%D0%BF%D0%BE%20%D1%82%D0%B5%D1%85%D0%BD%D0%B8%D1%87%D0%B5%D1%81%D0%BA%D0%BE%D0%BC%D1%83%20%D0%BE%D0%B1%D1%81%D0%BB%D1%83%D0%B6%D0%B8%D0%B2%D0%B0%D0%BD%D0%B8%D1%8E%20%D0%BD%D0%B0%D1%81%D0%BE%D1%81%D0%BD%D0%BE%D0%B3%D0%BE%20%D0%BE%D0%B1%D0%BE%D1%80%D1%83%D0%B4%D0%BE%D0%B2%D0%B0%D0%BD%D0%B8%D1%8F&amp;fc=1&amp;fg=0&amp;new=331212.400.000002"/>
    <hyperlink ref="G39" r:id="rId3" display="https://enstru.kz/code_new.jsp?&amp;t=GPS%2D%D0%BC%D0%BE%D0%BD%D0%B8%D1%82%D0%BE%D1%80%D0%B8%D0%BD%D0%B3%D0%B0&amp;s=common&amp;p=10&amp;n=0&amp;S=749020%2E000&amp;N=%D0%A3%D1%81%D0%BB%D1%83%D0%B3%D0%B8%20%D0%BC%D0%BE%D0%BD%D0%B8%D1%82%D0%BE%D1%80%D0%B8%D0%BD%D0%B3%D0%B0%20%D0%B7%D0%B0%20%D0%B0%D0%B2%D1%82%D0%BE%D1%82%D1%80%D0%B0%D0%BD%D1%81%D0%BF%D0%BE%D1%80%D1%82%D0%BD%D1%8B%D0%BC%D0%B8%20%D1%81%D1%80%D0%B5%D0%B4%D1%81%D1%82%D0%B2%D0%B0%D0%BC%D0%B8%20%D0%BF%D0%BE%D1%81%D1%80%D0%B5%D0%B4%D1%81%D1%82%D0%B2%D0%BE%D0%BC%20%D1%81%D0%B8%D1%81%D1%82%D0%B5%D0%BC%D1%8B%20GPS%2D%D0%BC%D0%BE%D0%BD%D0%B8%D1%82%D0%BE%D1%80%D0%B8%D0%BD%D0%B3%D0%B0&amp;fc=1&amp;fg=0&amp;new=749020.000.000125"/>
  </hyperlinks>
  <pageMargins left="0.7" right="0.7" top="0.75" bottom="0.75" header="0.3" footer="0.3"/>
  <pageSetup paperSize="9" orientation="portrait" horizontalDpi="1200" verticalDpi="1200" r:id="rId4"/>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Листы</vt:lpstr>
      </vt:variant>
      <vt:variant>
        <vt:i4>1</vt:i4>
      </vt:variant>
    </vt:vector>
  </HeadingPairs>
  <TitlesOfParts>
    <vt:vector size="1" baseType="lpstr">
      <vt:lpstr>2024-2028гг. ДПЗ 6 изм</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Бердиева Светлана Муратовна</dc:creator>
  <cp:lastModifiedBy>Толеубаева Асель Абдешовна</cp:lastModifiedBy>
  <dcterms:created xsi:type="dcterms:W3CDTF">2023-08-03T05:56:46Z</dcterms:created>
  <dcterms:modified xsi:type="dcterms:W3CDTF">2023-12-09T20:21:28Z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Основной ДПЗ 2024-2028  с 5 изменениями  на 20.11.2023г..xlsx</vt:lpwstr>
  </property>
</Properties>
</file>