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2 изм.доп\"/>
    </mc:Choice>
  </mc:AlternateContent>
  <bookViews>
    <workbookView xWindow="0" yWindow="0" windowWidth="28800" windowHeight="11835"/>
  </bookViews>
  <sheets>
    <sheet name="ДПЗ" sheetId="1" r:id="rId1"/>
  </sheets>
  <definedNames>
    <definedName name="_xlnm._FilterDatabase" localSheetId="0" hidden="1">ДПЗ!$A$9:$AA$59</definedName>
  </definedNames>
  <calcPr calcId="152511"/>
</workbook>
</file>

<file path=xl/calcChain.xml><?xml version="1.0" encoding="utf-8"?>
<calcChain xmlns="http://schemas.openxmlformats.org/spreadsheetml/2006/main">
  <c r="X16" i="1" l="1"/>
  <c r="W16" i="1"/>
  <c r="W17" i="1" s="1"/>
  <c r="X24" i="1"/>
  <c r="W24" i="1"/>
  <c r="X21" i="1"/>
  <c r="X22" i="1"/>
  <c r="X23" i="1"/>
  <c r="X20" i="1"/>
  <c r="W21" i="1"/>
  <c r="W22" i="1"/>
  <c r="W23" i="1"/>
  <c r="W20" i="1"/>
  <c r="X17" i="1"/>
  <c r="X25" i="1" l="1"/>
  <c r="W25" i="1"/>
  <c r="W39" i="1" l="1"/>
  <c r="X39" i="1" s="1"/>
  <c r="W40" i="1"/>
  <c r="W41" i="1"/>
  <c r="X41" i="1" s="1"/>
  <c r="W42" i="1"/>
  <c r="X42" i="1" s="1"/>
  <c r="W38" i="1"/>
  <c r="X38" i="1" s="1"/>
  <c r="R29" i="1"/>
  <c r="S29" i="1" s="1"/>
  <c r="W43" i="1" l="1"/>
  <c r="W44" i="1" s="1"/>
  <c r="X40" i="1"/>
  <c r="X43" i="1" s="1"/>
  <c r="X44" i="1" s="1"/>
  <c r="T29" i="1"/>
  <c r="U29" i="1" s="1"/>
  <c r="W29" i="1" l="1"/>
  <c r="X29" i="1" l="1"/>
  <c r="X34" i="1" s="1"/>
  <c r="W34" i="1"/>
  <c r="W54" i="1" l="1"/>
  <c r="X54" i="1" s="1"/>
  <c r="W55" i="1"/>
  <c r="W56" i="1"/>
  <c r="W57" i="1"/>
  <c r="X57" i="1" s="1"/>
  <c r="X55" i="1"/>
  <c r="X56" i="1"/>
  <c r="W53" i="1"/>
  <c r="X53" i="1" s="1"/>
  <c r="W48" i="1"/>
  <c r="X48" i="1" s="1"/>
  <c r="X58" i="1" l="1"/>
  <c r="W58" i="1"/>
  <c r="W49" i="1" l="1"/>
  <c r="X59" i="1"/>
  <c r="W59" i="1"/>
  <c r="X49" i="1"/>
  <c r="W50" i="1" l="1"/>
  <c r="X50" i="1" s="1"/>
  <c r="X35" i="1" l="1"/>
  <c r="W35" i="1"/>
</calcChain>
</file>

<file path=xl/sharedStrings.xml><?xml version="1.0" encoding="utf-8"?>
<sst xmlns="http://schemas.openxmlformats.org/spreadsheetml/2006/main" count="349" uniqueCount="149">
  <si>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</si>
  <si>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</si>
  <si>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</si>
  <si>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</si>
  <si>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</si>
  <si>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</si>
  <si>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</si>
  <si>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</si>
  <si>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</si>
  <si>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</si>
  <si>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</si>
  <si>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</si>
  <si>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</si>
  <si>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</si>
  <si>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</si>
  <si>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</si>
  <si>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</si>
  <si>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</si>
  <si>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</si>
  <si>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</si>
  <si>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</si>
  <si>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</si>
  <si>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</si>
  <si>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</si>
  <si>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</si>
  <si>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</si>
  <si>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</si>
  <si>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</si>
  <si>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</si>
  <si>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Исключить следующие позиции:</t>
  </si>
  <si>
    <t>Итого исключить:</t>
  </si>
  <si>
    <t>3. Услуги</t>
  </si>
  <si>
    <t>Итого по услугам</t>
  </si>
  <si>
    <t>Включить следующие позиции:</t>
  </si>
  <si>
    <t>Итого включить:</t>
  </si>
  <si>
    <t>АО "Эмбамунайгаз"</t>
  </si>
  <si>
    <t>включить следующие позиции:</t>
  </si>
  <si>
    <t>декабрь</t>
  </si>
  <si>
    <t>ЭОТ</t>
  </si>
  <si>
    <t>Департамент энергетики</t>
  </si>
  <si>
    <t>Атырауская область, г.Атырау</t>
  </si>
  <si>
    <t>ОИ</t>
  </si>
  <si>
    <t>Департамент социальной  политики</t>
  </si>
  <si>
    <t>ноябрь, декабрь</t>
  </si>
  <si>
    <t>2015</t>
  </si>
  <si>
    <t xml:space="preserve">АО "Эмбамунайгаз" </t>
  </si>
  <si>
    <t>авансовый платеж "0%", оставшаяся часть в течение 30 р.д. с момента подписания акта приема-передачи</t>
  </si>
  <si>
    <t>96.01.19.000.001.00.0777.000000000000</t>
  </si>
  <si>
    <t>Услуги по стирке спецодежды</t>
  </si>
  <si>
    <t>25-6 У</t>
  </si>
  <si>
    <t>22 изменения и дополнения в План долгосрочных закупок товаров, работ и услуг АО "Эмбамунайгаз"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</si>
  <si>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</si>
  <si>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</si>
  <si>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</si>
  <si>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</si>
  <si>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</si>
  <si>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</si>
  <si>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</si>
  <si>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</si>
  <si>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 xml:space="preserve">Услуги по стирке спецодежды работников АО "Эмбамунайгаз" 
в г.Атырау
</t>
  </si>
  <si>
    <t>88 У</t>
  </si>
  <si>
    <t>89 У</t>
  </si>
  <si>
    <t>90 У</t>
  </si>
  <si>
    <t>91 У</t>
  </si>
  <si>
    <t>92 У</t>
  </si>
  <si>
    <t>исключить</t>
  </si>
  <si>
    <t>исключить следующие позиции:</t>
  </si>
  <si>
    <t>30-1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</si>
  <si>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</si>
  <si>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</si>
  <si>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</si>
  <si>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</si>
  <si>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</si>
  <si>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</si>
  <si>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31-1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</si>
  <si>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</si>
  <si>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</si>
  <si>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32-2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</si>
  <si>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</si>
  <si>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март, апрель</t>
  </si>
  <si>
    <t>33-1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</si>
  <si>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</si>
  <si>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34-3 У</t>
  </si>
  <si>
    <t>35.13.10.100.000.00.0777.000000000000</t>
  </si>
  <si>
    <t>Услуги по передаче/распределению электроэнергии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</si>
  <si>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</si>
  <si>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30-2 У</t>
  </si>
  <si>
    <t>31-2 У</t>
  </si>
  <si>
    <t>32-3 У</t>
  </si>
  <si>
    <t>33-2 У</t>
  </si>
  <si>
    <t>34-4 У</t>
  </si>
  <si>
    <t>столбец 14, 16, 17</t>
  </si>
  <si>
    <t>доп.сумма 11 582 614,20 тг.без НДС</t>
  </si>
  <si>
    <t>доп.сумма 28 635 013,77 тг.без НДС</t>
  </si>
  <si>
    <t>доп.сумма 9 745 123,48 тг.без НДС</t>
  </si>
  <si>
    <t>доп.сумма 47 298,05 тг.без НДС</t>
  </si>
  <si>
    <t>1. Товары</t>
  </si>
  <si>
    <t>37-4 Т</t>
  </si>
  <si>
    <t>28.21.12.00.00.00.19.11.1</t>
  </si>
  <si>
    <t>печь подогрева</t>
  </si>
  <si>
    <t>печь подогрева ПБТ-1,6М</t>
  </si>
  <si>
    <t>Печи подогр.типаПТ16/150с-но опис(МиПНУ)</t>
  </si>
  <si>
    <t>ОТ</t>
  </si>
  <si>
    <t>июнь, июль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</si>
  <si>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</si>
  <si>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</si>
  <si>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</si>
  <si>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</si>
  <si>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4</t>
  </si>
  <si>
    <t>ОТП</t>
  </si>
  <si>
    <t>2014/2015</t>
  </si>
  <si>
    <t>44-1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</si>
  <si>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</si>
  <si>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</si>
  <si>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</si>
  <si>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</si>
  <si>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май, июнь</t>
  </si>
  <si>
    <t>2014</t>
  </si>
  <si>
    <t>102-2 Т</t>
  </si>
  <si>
    <t>28.14.11.48.00.01.10.10.1</t>
  </si>
  <si>
    <t>Сальник</t>
  </si>
  <si>
    <t>устьевой</t>
  </si>
  <si>
    <t>Сальник устьевой СУСГ-2А-73-31</t>
  </si>
  <si>
    <t xml:space="preserve">136-3 Т </t>
  </si>
  <si>
    <t>28.12.20.00.00.00.20.10.1</t>
  </si>
  <si>
    <t>Штанга</t>
  </si>
  <si>
    <t>насосная</t>
  </si>
  <si>
    <t>Штанги насосные со скребком центратором и со штанговращателем Д22.Кл.Пр."С"L8м</t>
  </si>
  <si>
    <t>Итого по товарам</t>
  </si>
  <si>
    <t>28.21.12.900.002.00.0796.000000000001</t>
  </si>
  <si>
    <t>28.14.11.900.007.01.0796.000000000006</t>
  </si>
  <si>
    <t>28.92.61.500.012.00.0796.000000000000</t>
  </si>
  <si>
    <t>Штанга насосная со скребком центратором и со штанговращателем</t>
  </si>
  <si>
    <t xml:space="preserve">март, апрель </t>
  </si>
  <si>
    <t>доп.сумма 40 250 600тг.без НДС</t>
  </si>
  <si>
    <t>доп.сумма 21 037 490,51тг.без НДС</t>
  </si>
  <si>
    <t>44-2 Т</t>
  </si>
  <si>
    <t>37-5 Т</t>
  </si>
  <si>
    <t>102-3 Т</t>
  </si>
  <si>
    <t>136-4 Т</t>
  </si>
  <si>
    <t>столбец - 3, 14, 15, 16, 17</t>
  </si>
  <si>
    <t>тип ПБТ-1,6М</t>
  </si>
  <si>
    <t>столбец  3, 5, 14, 15, 16, 17</t>
  </si>
  <si>
    <t>Сальник устьевой</t>
  </si>
  <si>
    <t>для герметизации устья скважины, рабочее давление 14 МПа, диаметр полированного штока 31,8 мм</t>
  </si>
  <si>
    <r>
      <t>столбец  7,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14, 15, 16, 17</t>
    </r>
  </si>
  <si>
    <t>столбец - 3, 4, 5, 7, 14, 15, 16, 17</t>
  </si>
  <si>
    <t>столбец 3, 4, 5, 14, 16, 17</t>
  </si>
  <si>
    <t>Услуги прачечные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</si>
</sst>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р_._-;\-* #,##0.00\ _р_._-;_-* &quot;-&quot;??\ _р_._-;_-@_-"/>
    <numFmt numFmtId="164" formatCode="_-* #,##0.00_р_._-;\-* #,##0.00_р_._-;_-* &quot;-&quot;??_р_._-;_-@_-"/>
    <numFmt numFmtId="165" formatCode="_(* #,##0.00_);_(* \(#,##0.00\);_(* &quot;-&quot;??_);_(@_)"/>
    <numFmt numFmtId="166" formatCode="&quot;€&quot;#,##0;[Red]\-&quot;€&quot;#,##0"/>
    <numFmt numFmtId="167" formatCode="_-* #,##0.00\ _₽_-;\-* #,##0.00\ _₽_-;_-* &quot;-&quot;??\ _₽_-;_-@_-"/>
    <numFmt numFmtId="168" formatCode="#,##0.00\ _₽"/>
    <numFmt numFmtId="169" formatCode="_-* #,##0\ _₽_-;\-* #,##0\ _₽_-;_-* &quot;-&quot;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2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0" fontId="3" fillId="2" borderId="1"/>
    <xf numFmtId="40" fontId="3" fillId="2" borderId="1"/>
    <xf numFmtId="49" fontId="8" fillId="3" borderId="5">
      <alignment vertical="center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/>
    <xf numFmtId="0" fontId="2" fillId="0" borderId="0"/>
    <xf numFmtId="43" fontId="1" fillId="0" borderId="0" applyFont="0" applyFill="0" applyBorder="0" applyAlignment="0" applyProtection="0"/>
    <xf numFmtId="0" fontId="17" fillId="0" borderId="0"/>
    <xf numFmtId="0" fontId="2" fillId="0" borderId="0"/>
  </cellStyleXfs>
  <cellXfs count="96">
    <xf numFmtId="0" fontId="0" fillId="0" borderId="0" xfId="0"/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4" fontId="5" fillId="0" borderId="0" xfId="1" applyNumberFormat="1" applyFont="1" applyFill="1" applyAlignment="1">
      <alignment horizontal="left"/>
    </xf>
    <xf numFmtId="0" fontId="15" fillId="0" borderId="0" xfId="0" applyFont="1" applyFill="1"/>
    <xf numFmtId="0" fontId="6" fillId="0" borderId="1" xfId="2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>
      <alignment horizontal="left" vertical="center"/>
    </xf>
    <xf numFmtId="4" fontId="6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6" xfId="2" applyFont="1" applyFill="1" applyBorder="1" applyAlignment="1">
      <alignment horizontal="left" vertical="center"/>
    </xf>
    <xf numFmtId="0" fontId="6" fillId="0" borderId="6" xfId="2" applyNumberFormat="1" applyFont="1" applyFill="1" applyBorder="1" applyAlignment="1">
      <alignment horizontal="left" vertical="center"/>
    </xf>
    <xf numFmtId="4" fontId="6" fillId="0" borderId="6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center" vertical="center" wrapText="1"/>
    </xf>
    <xf numFmtId="43" fontId="5" fillId="0" borderId="0" xfId="70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left"/>
    </xf>
    <xf numFmtId="0" fontId="6" fillId="0" borderId="8" xfId="2" applyFont="1" applyFill="1" applyBorder="1" applyAlignment="1">
      <alignment horizontal="center" vertical="center" wrapText="1"/>
    </xf>
    <xf numFmtId="49" fontId="6" fillId="0" borderId="8" xfId="2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4" fontId="6" fillId="0" borderId="8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left" vertical="center"/>
    </xf>
    <xf numFmtId="0" fontId="6" fillId="0" borderId="8" xfId="2" applyFont="1" applyFill="1" applyBorder="1" applyAlignment="1">
      <alignment vertical="center"/>
    </xf>
    <xf numFmtId="0" fontId="5" fillId="0" borderId="9" xfId="28" applyFont="1" applyFill="1" applyBorder="1" applyAlignment="1">
      <alignment horizontal="center" vertical="center" wrapText="1"/>
    </xf>
    <xf numFmtId="0" fontId="5" fillId="0" borderId="9" xfId="28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4" fontId="6" fillId="0" borderId="10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left" vertical="center"/>
    </xf>
    <xf numFmtId="0" fontId="15" fillId="0" borderId="0" xfId="0" applyFont="1" applyFill="1" applyBorder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12" xfId="28" applyFont="1" applyFill="1" applyBorder="1" applyAlignment="1">
      <alignment horizontal="center" vertical="center"/>
    </xf>
    <xf numFmtId="0" fontId="5" fillId="0" borderId="12" xfId="4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28" applyFont="1" applyFill="1" applyBorder="1" applyAlignment="1">
      <alignment horizontal="center" vertical="center" wrapText="1"/>
    </xf>
    <xf numFmtId="3" fontId="5" fillId="0" borderId="12" xfId="28" applyNumberFormat="1" applyFont="1" applyFill="1" applyBorder="1" applyAlignment="1">
      <alignment horizontal="right" vertical="center" wrapText="1"/>
    </xf>
    <xf numFmtId="3" fontId="5" fillId="0" borderId="12" xfId="28" applyNumberFormat="1" applyFont="1" applyFill="1" applyBorder="1" applyAlignment="1">
      <alignment horizontal="center" vertical="center" wrapText="1"/>
    </xf>
    <xf numFmtId="1" fontId="5" fillId="0" borderId="12" xfId="28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center" vertical="center" wrapText="1"/>
    </xf>
    <xf numFmtId="4" fontId="5" fillId="0" borderId="12" xfId="2" applyNumberFormat="1" applyFont="1" applyFill="1" applyBorder="1" applyAlignment="1">
      <alignment horizontal="center" vertical="center"/>
    </xf>
    <xf numFmtId="4" fontId="5" fillId="0" borderId="12" xfId="28" applyNumberFormat="1" applyFont="1" applyFill="1" applyBorder="1" applyAlignment="1">
      <alignment horizontal="center" vertical="center"/>
    </xf>
    <xf numFmtId="4" fontId="5" fillId="0" borderId="12" xfId="27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1" fontId="5" fillId="0" borderId="12" xfId="2" applyNumberFormat="1" applyFont="1" applyFill="1" applyBorder="1" applyAlignment="1">
      <alignment horizontal="center" vertical="center" wrapText="1"/>
    </xf>
    <xf numFmtId="0" fontId="5" fillId="0" borderId="12" xfId="68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 wrapText="1"/>
    </xf>
    <xf numFmtId="4" fontId="5" fillId="0" borderId="12" xfId="2" applyNumberFormat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4" fontId="15" fillId="0" borderId="0" xfId="0" applyNumberFormat="1" applyFont="1" applyFill="1"/>
    <xf numFmtId="0" fontId="6" fillId="0" borderId="12" xfId="2" applyNumberFormat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72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3" fontId="15" fillId="0" borderId="0" xfId="0" applyNumberFormat="1" applyFont="1" applyFill="1" applyBorder="1"/>
    <xf numFmtId="4" fontId="15" fillId="0" borderId="0" xfId="0" applyNumberFormat="1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/>
    </xf>
    <xf numFmtId="168" fontId="18" fillId="0" borderId="12" xfId="0" applyNumberFormat="1" applyFont="1" applyFill="1" applyBorder="1" applyAlignment="1">
      <alignment horizontal="center" vertical="center" wrapText="1"/>
    </xf>
    <xf numFmtId="169" fontId="18" fillId="0" borderId="12" xfId="0" applyNumberFormat="1" applyFont="1" applyFill="1" applyBorder="1" applyAlignment="1">
      <alignment vertical="center" wrapText="1"/>
    </xf>
    <xf numFmtId="167" fontId="5" fillId="0" borderId="12" xfId="2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6" fillId="0" borderId="10" xfId="2" applyNumberFormat="1" applyFont="1" applyFill="1" applyBorder="1" applyAlignment="1">
      <alignment horizontal="center" vertical="center" wrapText="1"/>
    </xf>
    <xf numFmtId="49" fontId="6" fillId="0" borderId="10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left" vertical="center"/>
    </xf>
    <xf numFmtId="0" fontId="16" fillId="0" borderId="0" xfId="0" applyFont="1" applyFill="1"/>
  </cellXfs>
  <cellStyles count="73">
    <cellStyle name=" 1" xfId="3"/>
    <cellStyle name="Normal 2" xfId="4"/>
    <cellStyle name="Normal 2 3 2" xfId="5"/>
    <cellStyle name="Normal 2 3 2 2" xfId="6"/>
    <cellStyle name="Normal 2 3 2 2 2" xfId="7"/>
    <cellStyle name="Normal 2 3 2 3" xfId="8"/>
    <cellStyle name="Normal 2 3 2 4" xfId="9"/>
    <cellStyle name="Normal 3" xfId="10"/>
    <cellStyle name="Normal 3 2" xfId="11"/>
    <cellStyle name="SAS FM Read-only data cell (read-only table)" xfId="12"/>
    <cellStyle name="SAS FM Read-only data cell (read-only table) 3" xfId="13"/>
    <cellStyle name="SAS FM Row header" xfId="14"/>
    <cellStyle name="Style 1" xfId="15"/>
    <cellStyle name="Гиперссылка 2" xfId="16"/>
    <cellStyle name="Обычный" xfId="0" builtinId="0"/>
    <cellStyle name="Обычный 10" xfId="17"/>
    <cellStyle name="Обычный 10 2" xfId="18"/>
    <cellStyle name="Обычный 10 2 2" xfId="19"/>
    <cellStyle name="Обычный 10 3" xfId="69"/>
    <cellStyle name="Обычный 11" xfId="20"/>
    <cellStyle name="Обычный 11 2" xfId="21"/>
    <cellStyle name="Обычный 12" xfId="22"/>
    <cellStyle name="Обычный 12 3 2 2" xfId="23"/>
    <cellStyle name="Обычный 13" xfId="24"/>
    <cellStyle name="Обычный 14" xfId="1"/>
    <cellStyle name="Обычный 15" xfId="25"/>
    <cellStyle name="Обычный 15 2" xfId="26"/>
    <cellStyle name="Обычный 16" xfId="27"/>
    <cellStyle name="Обычный 2" xfId="28"/>
    <cellStyle name="Обычный 2 2" xfId="2"/>
    <cellStyle name="Обычный 2 2 2 2" xfId="29"/>
    <cellStyle name="Обычный 2 2 2_Корр ГПЗ 2012 (для РА)финал" xfId="30"/>
    <cellStyle name="Обычный 2 2 3" xfId="31"/>
    <cellStyle name="Обычный 2 3_Корр ГПЗ 2012 (для РА)финал" xfId="32"/>
    <cellStyle name="Обычный 2_План ГЗ на 2011г  первочередные " xfId="33"/>
    <cellStyle name="Обычный 22" xfId="34"/>
    <cellStyle name="Обычный 3" xfId="35"/>
    <cellStyle name="Обычный 3 2" xfId="36"/>
    <cellStyle name="Обычный 4" xfId="37"/>
    <cellStyle name="Обычный 4 2" xfId="38"/>
    <cellStyle name="Обычный 4 2 2" xfId="71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Лист1 4" xfId="72"/>
    <cellStyle name="Обычный_Производственная программа на 2006 год ДОТиОС АО РД КМГ" xfId="68"/>
    <cellStyle name="Процентный 2" xfId="44"/>
    <cellStyle name="Стиль 1" xfId="45"/>
    <cellStyle name="Стиль 1 2" xfId="46"/>
    <cellStyle name="Финансовый" xfId="70" builtinId="3"/>
    <cellStyle name="Финансовый 10" xfId="47"/>
    <cellStyle name="Финансовый 2" xfId="48"/>
    <cellStyle name="Финансовый 2 2" xfId="49"/>
    <cellStyle name="Финансовый 2 3" xfId="50"/>
    <cellStyle name="Финансовый 2 5" xfId="51"/>
    <cellStyle name="Финансовый 3" xfId="52"/>
    <cellStyle name="Финансовый 4" xfId="53"/>
    <cellStyle name="Финансовый 4 2" xfId="54"/>
    <cellStyle name="Финансовый 46" xfId="55"/>
    <cellStyle name="Финансовый 5" xfId="56"/>
    <cellStyle name="Финансовый 6" xfId="57"/>
    <cellStyle name="Финансовый 6 2" xfId="58"/>
    <cellStyle name="Финансовый 64" xfId="59"/>
    <cellStyle name="Финансовый 7" xfId="60"/>
    <cellStyle name="Финансовый 7 2" xfId="61"/>
    <cellStyle name="Финансовый 8" xfId="62"/>
    <cellStyle name="Финансовый 8 2" xfId="63"/>
    <cellStyle name="Финансовый 9" xfId="64"/>
    <cellStyle name="Финансовый 9 2" xfId="65"/>
    <cellStyle name="Финансовый 9 3" xfId="66"/>
    <cellStyle name="Хороший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zoomScale="70" zoomScaleNormal="70" workbookViewId="0">
      <pane ySplit="9" topLeftCell="A10" activePane="bottomLeft" state="frozen"/>
      <selection pane="bottomLeft" activeCell="K12" sqref="K12"/>
    </sheetView>
  </sheetViews>
  <sheetFormatPr defaultRowHeight="12.75" x14ac:dyDescent="0.2"/>
  <cols>
    <col min="1" max="1" width="8.140625" style="7" customWidth="1"/>
    <col min="2" max="2" width="10.42578125" style="7" customWidth="1"/>
    <col min="3" max="3" width="10.5703125" style="7" customWidth="1"/>
    <col min="4" max="6" width="13.5703125" style="7" customWidth="1"/>
    <col min="7" max="7" width="8.28515625" style="7" customWidth="1"/>
    <col min="8" max="8" width="9" style="7" customWidth="1"/>
    <col min="9" max="9" width="15.28515625" style="7" customWidth="1"/>
    <col min="10" max="10" width="13.28515625" style="7" customWidth="1"/>
    <col min="11" max="11" width="8.42578125" style="7" customWidth="1"/>
    <col min="12" max="12" width="23" style="7" customWidth="1"/>
    <col min="13" max="13" width="10.42578125" style="7" customWidth="1"/>
    <col min="14" max="16" width="10" style="7" customWidth="1"/>
    <col min="17" max="21" width="17" style="7" customWidth="1"/>
    <col min="22" max="22" width="17.42578125" style="7" customWidth="1"/>
    <col min="23" max="24" width="16.7109375" style="7" customWidth="1"/>
    <col min="25" max="25" width="9.7109375" style="7" customWidth="1"/>
    <col min="26" max="26" width="12.42578125" style="7" customWidth="1"/>
    <col min="27" max="27" width="20" style="7" customWidth="1"/>
    <col min="28" max="28" width="10.85546875" style="43" customWidth="1"/>
    <col min="29" max="29" width="12.42578125" style="7" customWidth="1"/>
    <col min="30" max="30" width="17.85546875" style="7" customWidth="1"/>
    <col min="31" max="16384" width="9.140625" style="7"/>
  </cols>
  <sheetData>
    <row r="1" spans="1:32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40"/>
      <c r="AC1" s="9"/>
    </row>
    <row r="2" spans="1:32" x14ac:dyDescent="0.2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 t="s">
        <v>0</v>
      </c>
      <c r="O2" s="9"/>
      <c r="P2" s="4"/>
      <c r="Q2" s="4"/>
      <c r="R2" s="4"/>
      <c r="S2" s="4"/>
      <c r="T2" s="4"/>
      <c r="U2" s="4"/>
      <c r="V2" s="4"/>
      <c r="W2" s="4"/>
      <c r="X2" s="5"/>
      <c r="Y2" s="9"/>
      <c r="Z2" s="9"/>
      <c r="AA2" s="9"/>
      <c r="AB2" s="40"/>
      <c r="AC2" s="9"/>
    </row>
    <row r="3" spans="1:32" x14ac:dyDescent="0.2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40"/>
      <c r="AC3" s="9"/>
    </row>
    <row r="4" spans="1:32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40"/>
      <c r="AC4" s="9"/>
    </row>
    <row r="5" spans="1:3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2" t="s">
        <v>50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40"/>
      <c r="AC5" s="9"/>
    </row>
    <row r="6" spans="1:3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40"/>
      <c r="AC6" s="9"/>
    </row>
    <row r="7" spans="1:32" ht="15" customHeight="1" x14ac:dyDescent="0.2">
      <c r="A7" s="81" t="s">
        <v>1</v>
      </c>
      <c r="B7" s="81" t="s">
        <v>2</v>
      </c>
      <c r="C7" s="81" t="s">
        <v>3</v>
      </c>
      <c r="D7" s="81" t="s">
        <v>4</v>
      </c>
      <c r="E7" s="81" t="s">
        <v>5</v>
      </c>
      <c r="F7" s="81" t="s">
        <v>6</v>
      </c>
      <c r="G7" s="81" t="s">
        <v>7</v>
      </c>
      <c r="H7" s="81" t="s">
        <v>8</v>
      </c>
      <c r="I7" s="81" t="s">
        <v>9</v>
      </c>
      <c r="J7" s="81" t="s">
        <v>10</v>
      </c>
      <c r="K7" s="81" t="s">
        <v>11</v>
      </c>
      <c r="L7" s="81" t="s">
        <v>12</v>
      </c>
      <c r="M7" s="81" t="s">
        <v>13</v>
      </c>
      <c r="N7" s="82" t="s">
        <v>14</v>
      </c>
      <c r="O7" s="83"/>
      <c r="P7" s="83"/>
      <c r="Q7" s="83"/>
      <c r="R7" s="83"/>
      <c r="S7" s="83"/>
      <c r="T7" s="83"/>
      <c r="U7" s="84"/>
      <c r="V7" s="81" t="s">
        <v>15</v>
      </c>
      <c r="W7" s="81" t="s">
        <v>16</v>
      </c>
      <c r="X7" s="81" t="s">
        <v>17</v>
      </c>
      <c r="Y7" s="81" t="s">
        <v>18</v>
      </c>
      <c r="Z7" s="79" t="s">
        <v>19</v>
      </c>
      <c r="AA7" s="80" t="s">
        <v>20</v>
      </c>
      <c r="AB7" s="40"/>
      <c r="AC7" s="10"/>
    </row>
    <row r="8" spans="1:32" ht="69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" t="s">
        <v>21</v>
      </c>
      <c r="O8" s="8" t="s">
        <v>22</v>
      </c>
      <c r="P8" s="8" t="s">
        <v>23</v>
      </c>
      <c r="Q8" s="8" t="s">
        <v>24</v>
      </c>
      <c r="R8" s="8" t="s">
        <v>25</v>
      </c>
      <c r="S8" s="8" t="s">
        <v>26</v>
      </c>
      <c r="T8" s="8" t="s">
        <v>27</v>
      </c>
      <c r="U8" s="8" t="s">
        <v>28</v>
      </c>
      <c r="V8" s="81"/>
      <c r="W8" s="81"/>
      <c r="X8" s="81"/>
      <c r="Y8" s="81"/>
      <c r="Z8" s="79"/>
      <c r="AA8" s="80"/>
      <c r="AB8" s="40"/>
      <c r="AC8" s="41"/>
      <c r="AD8" s="39"/>
    </row>
    <row r="9" spans="1:32" x14ac:dyDescent="0.2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78">
        <v>14</v>
      </c>
      <c r="O9" s="78"/>
      <c r="P9" s="78"/>
      <c r="Q9" s="78"/>
      <c r="R9" s="78"/>
      <c r="S9" s="78"/>
      <c r="T9" s="78"/>
      <c r="U9" s="78"/>
      <c r="V9" s="25">
        <v>15</v>
      </c>
      <c r="W9" s="25">
        <v>16</v>
      </c>
      <c r="X9" s="25">
        <v>17</v>
      </c>
      <c r="Y9" s="25">
        <v>18</v>
      </c>
      <c r="Z9" s="26">
        <v>19</v>
      </c>
      <c r="AA9" s="77">
        <v>20</v>
      </c>
      <c r="AB9" s="40"/>
      <c r="AC9" s="41"/>
      <c r="AD9" s="39"/>
    </row>
    <row r="10" spans="1:32" s="17" customFormat="1" ht="15" customHeight="1" x14ac:dyDescent="0.25">
      <c r="A10" s="31" t="s">
        <v>96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42"/>
      <c r="AC10" s="16"/>
      <c r="AD10" s="16"/>
      <c r="AE10" s="16"/>
      <c r="AF10" s="16"/>
    </row>
    <row r="11" spans="1:32" x14ac:dyDescent="0.2">
      <c r="A11" s="15" t="s">
        <v>66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1"/>
      <c r="W11" s="13"/>
      <c r="X11" s="13"/>
      <c r="Y11" s="11"/>
      <c r="Z11" s="14"/>
      <c r="AA11" s="76"/>
      <c r="AB11" s="40"/>
      <c r="AC11" s="6"/>
    </row>
    <row r="12" spans="1:32" ht="63.75" x14ac:dyDescent="0.2">
      <c r="A12" s="71" t="s">
        <v>97</v>
      </c>
      <c r="B12" s="65" t="s">
        <v>35</v>
      </c>
      <c r="C12" s="65" t="s">
        <v>98</v>
      </c>
      <c r="D12" s="65" t="s">
        <v>99</v>
      </c>
      <c r="E12" s="65" t="s">
        <v>100</v>
      </c>
      <c r="F12" s="65" t="s">
        <v>101</v>
      </c>
      <c r="G12" s="66" t="s">
        <v>102</v>
      </c>
      <c r="H12" s="57">
        <v>82</v>
      </c>
      <c r="I12" s="61" t="s">
        <v>103</v>
      </c>
      <c r="J12" s="66" t="s">
        <v>104</v>
      </c>
      <c r="K12" s="61" t="s">
        <v>105</v>
      </c>
      <c r="L12" s="61" t="s">
        <v>106</v>
      </c>
      <c r="M12" s="61" t="s">
        <v>107</v>
      </c>
      <c r="N12" s="63"/>
      <c r="O12" s="72"/>
      <c r="P12" s="72" t="s">
        <v>108</v>
      </c>
      <c r="Q12" s="72">
        <v>4</v>
      </c>
      <c r="R12" s="72">
        <v>3</v>
      </c>
      <c r="S12" s="72">
        <v>2</v>
      </c>
      <c r="T12" s="72">
        <v>3</v>
      </c>
      <c r="U12" s="72">
        <v>4</v>
      </c>
      <c r="V12" s="60">
        <v>19007940</v>
      </c>
      <c r="W12" s="60">
        <v>380158800</v>
      </c>
      <c r="X12" s="60">
        <v>425777856.00000006</v>
      </c>
      <c r="Y12" s="61" t="s">
        <v>109</v>
      </c>
      <c r="Z12" s="59" t="s">
        <v>110</v>
      </c>
      <c r="AA12" s="70" t="s">
        <v>142</v>
      </c>
      <c r="AB12" s="40"/>
      <c r="AC12" s="41"/>
      <c r="AD12" s="39"/>
    </row>
    <row r="13" spans="1:32" ht="76.5" x14ac:dyDescent="0.2">
      <c r="A13" s="65" t="s">
        <v>111</v>
      </c>
      <c r="B13" s="65" t="s">
        <v>35</v>
      </c>
      <c r="C13" s="65" t="s">
        <v>112</v>
      </c>
      <c r="D13" s="65" t="s">
        <v>113</v>
      </c>
      <c r="E13" s="65" t="s">
        <v>114</v>
      </c>
      <c r="F13" s="65" t="s">
        <v>115</v>
      </c>
      <c r="G13" s="65" t="s">
        <v>102</v>
      </c>
      <c r="H13" s="68">
        <v>50</v>
      </c>
      <c r="I13" s="65" t="s">
        <v>116</v>
      </c>
      <c r="J13" s="65" t="s">
        <v>104</v>
      </c>
      <c r="K13" s="65" t="s">
        <v>105</v>
      </c>
      <c r="L13" s="65" t="s">
        <v>106</v>
      </c>
      <c r="M13" s="64" t="s">
        <v>107</v>
      </c>
      <c r="N13" s="73">
        <v>0</v>
      </c>
      <c r="O13" s="73">
        <v>0</v>
      </c>
      <c r="P13" s="73">
        <v>10</v>
      </c>
      <c r="Q13" s="73">
        <v>18</v>
      </c>
      <c r="R13" s="73">
        <v>17</v>
      </c>
      <c r="S13" s="73">
        <v>16</v>
      </c>
      <c r="T13" s="73">
        <v>13</v>
      </c>
      <c r="U13" s="73"/>
      <c r="V13" s="73">
        <v>2201924.1069999998</v>
      </c>
      <c r="W13" s="60">
        <v>162942383.91799998</v>
      </c>
      <c r="X13" s="60">
        <v>182495469.98815998</v>
      </c>
      <c r="Y13" s="65" t="s">
        <v>109</v>
      </c>
      <c r="Z13" s="65" t="s">
        <v>117</v>
      </c>
      <c r="AA13" s="67" t="s">
        <v>140</v>
      </c>
      <c r="AB13" s="40"/>
      <c r="AC13" s="41"/>
      <c r="AD13" s="39"/>
    </row>
    <row r="14" spans="1:32" ht="63.75" x14ac:dyDescent="0.2">
      <c r="A14" s="71" t="s">
        <v>118</v>
      </c>
      <c r="B14" s="65" t="s">
        <v>35</v>
      </c>
      <c r="C14" s="65" t="s">
        <v>119</v>
      </c>
      <c r="D14" s="65" t="s">
        <v>120</v>
      </c>
      <c r="E14" s="65" t="s">
        <v>121</v>
      </c>
      <c r="F14" s="65" t="s">
        <v>122</v>
      </c>
      <c r="G14" s="66" t="s">
        <v>41</v>
      </c>
      <c r="H14" s="57">
        <v>50</v>
      </c>
      <c r="I14" s="61" t="s">
        <v>103</v>
      </c>
      <c r="J14" s="66" t="s">
        <v>104</v>
      </c>
      <c r="K14" s="61" t="s">
        <v>105</v>
      </c>
      <c r="L14" s="61" t="s">
        <v>106</v>
      </c>
      <c r="M14" s="61" t="s">
        <v>107</v>
      </c>
      <c r="N14" s="63"/>
      <c r="O14" s="72"/>
      <c r="P14" s="72">
        <v>375</v>
      </c>
      <c r="Q14" s="72">
        <v>300</v>
      </c>
      <c r="R14" s="72">
        <v>240</v>
      </c>
      <c r="S14" s="72">
        <v>250</v>
      </c>
      <c r="T14" s="72">
        <v>250</v>
      </c>
      <c r="U14" s="72">
        <v>300</v>
      </c>
      <c r="V14" s="60">
        <v>56000</v>
      </c>
      <c r="W14" s="60">
        <v>96040000</v>
      </c>
      <c r="X14" s="60">
        <v>107564800.00000001</v>
      </c>
      <c r="Y14" s="61" t="s">
        <v>109</v>
      </c>
      <c r="Z14" s="59" t="s">
        <v>110</v>
      </c>
      <c r="AA14" s="67" t="s">
        <v>146</v>
      </c>
      <c r="AB14" s="40"/>
      <c r="AC14" s="41"/>
      <c r="AD14" s="39"/>
    </row>
    <row r="15" spans="1:32" ht="114.75" x14ac:dyDescent="0.2">
      <c r="A15" s="71" t="s">
        <v>123</v>
      </c>
      <c r="B15" s="65" t="s">
        <v>35</v>
      </c>
      <c r="C15" s="65" t="s">
        <v>124</v>
      </c>
      <c r="D15" s="65" t="s">
        <v>125</v>
      </c>
      <c r="E15" s="65" t="s">
        <v>126</v>
      </c>
      <c r="F15" s="65" t="s">
        <v>127</v>
      </c>
      <c r="G15" s="66" t="s">
        <v>41</v>
      </c>
      <c r="H15" s="57">
        <v>45</v>
      </c>
      <c r="I15" s="61" t="s">
        <v>43</v>
      </c>
      <c r="J15" s="66" t="s">
        <v>104</v>
      </c>
      <c r="K15" s="61" t="s">
        <v>105</v>
      </c>
      <c r="L15" s="61" t="s">
        <v>106</v>
      </c>
      <c r="M15" s="61" t="s">
        <v>107</v>
      </c>
      <c r="N15" s="63"/>
      <c r="O15" s="72"/>
      <c r="P15" s="72">
        <v>38</v>
      </c>
      <c r="Q15" s="72">
        <v>37</v>
      </c>
      <c r="R15" s="72">
        <v>33</v>
      </c>
      <c r="S15" s="72">
        <v>27</v>
      </c>
      <c r="T15" s="72">
        <v>25</v>
      </c>
      <c r="U15" s="72"/>
      <c r="V15" s="60">
        <v>1553705</v>
      </c>
      <c r="W15" s="60">
        <v>248592800</v>
      </c>
      <c r="X15" s="60">
        <v>278423936</v>
      </c>
      <c r="Y15" s="61" t="s">
        <v>109</v>
      </c>
      <c r="Z15" s="59" t="s">
        <v>110</v>
      </c>
      <c r="AA15" s="69" t="s">
        <v>145</v>
      </c>
      <c r="AB15" s="40"/>
      <c r="AC15" s="41"/>
      <c r="AD15" s="39"/>
    </row>
    <row r="16" spans="1:32" x14ac:dyDescent="0.2">
      <c r="A16" s="15" t="s">
        <v>128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2"/>
      <c r="P16" s="12"/>
      <c r="Q16" s="12"/>
      <c r="R16" s="12"/>
      <c r="S16" s="12"/>
      <c r="T16" s="12"/>
      <c r="U16" s="12"/>
      <c r="V16" s="11"/>
      <c r="W16" s="13">
        <f>SUM(W12:W15)</f>
        <v>887733983.91799998</v>
      </c>
      <c r="X16" s="13">
        <f>SUM(X12:X15)</f>
        <v>994262061.98816001</v>
      </c>
      <c r="Y16" s="11"/>
      <c r="Z16" s="14"/>
      <c r="AA16" s="76"/>
      <c r="AB16" s="40"/>
      <c r="AC16" s="6"/>
    </row>
    <row r="17" spans="1:32" x14ac:dyDescent="0.2">
      <c r="A17" s="15" t="s">
        <v>30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  <c r="Q17" s="12"/>
      <c r="R17" s="12"/>
      <c r="S17" s="12"/>
      <c r="T17" s="12"/>
      <c r="U17" s="12"/>
      <c r="V17" s="11"/>
      <c r="W17" s="13">
        <f>W16</f>
        <v>887733983.91799998</v>
      </c>
      <c r="X17" s="13">
        <f>X16</f>
        <v>994262061.98816001</v>
      </c>
      <c r="Y17" s="11"/>
      <c r="Z17" s="14"/>
      <c r="AA17" s="76"/>
      <c r="AB17" s="40"/>
      <c r="AC17" s="6"/>
    </row>
    <row r="18" spans="1:32" s="17" customFormat="1" ht="15" customHeight="1" x14ac:dyDescent="0.25">
      <c r="A18" s="31" t="s">
        <v>96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42"/>
      <c r="AC18" s="16"/>
      <c r="AD18" s="16"/>
      <c r="AE18" s="16"/>
      <c r="AF18" s="16"/>
    </row>
    <row r="19" spans="1:32" x14ac:dyDescent="0.2">
      <c r="A19" s="15" t="s">
        <v>36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11"/>
      <c r="W19" s="13"/>
      <c r="X19" s="13"/>
      <c r="Y19" s="11"/>
      <c r="Z19" s="14"/>
      <c r="AA19" s="76"/>
      <c r="AB19" s="40"/>
      <c r="AC19" s="6"/>
    </row>
    <row r="20" spans="1:32" ht="63.75" x14ac:dyDescent="0.2">
      <c r="A20" s="85" t="s">
        <v>137</v>
      </c>
      <c r="B20" s="65" t="s">
        <v>35</v>
      </c>
      <c r="C20" s="86" t="s">
        <v>129</v>
      </c>
      <c r="D20" s="65" t="s">
        <v>99</v>
      </c>
      <c r="E20" s="65" t="s">
        <v>141</v>
      </c>
      <c r="F20" s="65" t="s">
        <v>101</v>
      </c>
      <c r="G20" s="65" t="s">
        <v>102</v>
      </c>
      <c r="H20" s="57">
        <v>82</v>
      </c>
      <c r="I20" s="61" t="s">
        <v>103</v>
      </c>
      <c r="J20" s="66" t="s">
        <v>104</v>
      </c>
      <c r="K20" s="61" t="s">
        <v>105</v>
      </c>
      <c r="L20" s="61" t="s">
        <v>106</v>
      </c>
      <c r="M20" s="61" t="s">
        <v>107</v>
      </c>
      <c r="N20" s="85"/>
      <c r="O20" s="85"/>
      <c r="P20" s="85">
        <v>4</v>
      </c>
      <c r="Q20" s="85">
        <v>4</v>
      </c>
      <c r="R20" s="85">
        <v>4</v>
      </c>
      <c r="S20" s="85">
        <v>4</v>
      </c>
      <c r="T20" s="85">
        <v>4</v>
      </c>
      <c r="U20" s="87"/>
      <c r="V20" s="87">
        <v>21020470</v>
      </c>
      <c r="W20" s="87">
        <f>(P20+Q20+R20+S20+T20)*V20</f>
        <v>420409400</v>
      </c>
      <c r="X20" s="87">
        <f>W20*1.12</f>
        <v>470858528.00000006</v>
      </c>
      <c r="Y20" s="61" t="s">
        <v>109</v>
      </c>
      <c r="Z20" s="59" t="s">
        <v>117</v>
      </c>
      <c r="AA20" s="61" t="s">
        <v>134</v>
      </c>
      <c r="AB20" s="40"/>
      <c r="AC20" s="41"/>
      <c r="AD20" s="74"/>
    </row>
    <row r="21" spans="1:32" ht="76.5" x14ac:dyDescent="0.2">
      <c r="A21" s="67" t="s">
        <v>136</v>
      </c>
      <c r="B21" s="65" t="s">
        <v>35</v>
      </c>
      <c r="C21" s="86" t="s">
        <v>130</v>
      </c>
      <c r="D21" s="65" t="s">
        <v>113</v>
      </c>
      <c r="E21" s="65" t="s">
        <v>114</v>
      </c>
      <c r="F21" s="65" t="s">
        <v>115</v>
      </c>
      <c r="G21" s="65" t="s">
        <v>102</v>
      </c>
      <c r="H21" s="68">
        <v>50</v>
      </c>
      <c r="I21" s="65" t="s">
        <v>116</v>
      </c>
      <c r="J21" s="66" t="s">
        <v>104</v>
      </c>
      <c r="K21" s="61" t="s">
        <v>105</v>
      </c>
      <c r="L21" s="61" t="s">
        <v>106</v>
      </c>
      <c r="M21" s="61" t="s">
        <v>107</v>
      </c>
      <c r="N21" s="67"/>
      <c r="O21" s="67"/>
      <c r="P21" s="67">
        <v>10</v>
      </c>
      <c r="Q21" s="67">
        <v>18</v>
      </c>
      <c r="R21" s="67">
        <v>17</v>
      </c>
      <c r="S21" s="67">
        <v>17</v>
      </c>
      <c r="T21" s="67">
        <v>17</v>
      </c>
      <c r="U21" s="88"/>
      <c r="V21" s="88">
        <v>2328859.17</v>
      </c>
      <c r="W21" s="87">
        <f t="shared" ref="W21:W23" si="0">(P21+Q21+R21+S21+T21)*V21</f>
        <v>183979874.43000001</v>
      </c>
      <c r="X21" s="87">
        <f t="shared" ref="X21:X23" si="1">W21*1.12</f>
        <v>206057459.36160004</v>
      </c>
      <c r="Y21" s="65" t="s">
        <v>109</v>
      </c>
      <c r="Z21" s="59" t="s">
        <v>117</v>
      </c>
      <c r="AA21" s="61" t="s">
        <v>135</v>
      </c>
      <c r="AB21" s="40"/>
      <c r="AC21" s="41"/>
      <c r="AD21" s="75"/>
    </row>
    <row r="22" spans="1:32" ht="114.75" x14ac:dyDescent="0.2">
      <c r="A22" s="85" t="s">
        <v>138</v>
      </c>
      <c r="B22" s="65" t="s">
        <v>35</v>
      </c>
      <c r="C22" s="65" t="s">
        <v>131</v>
      </c>
      <c r="D22" s="65" t="s">
        <v>143</v>
      </c>
      <c r="E22" s="65" t="s">
        <v>144</v>
      </c>
      <c r="F22" s="65" t="s">
        <v>122</v>
      </c>
      <c r="G22" s="65" t="s">
        <v>102</v>
      </c>
      <c r="H22" s="85">
        <v>50</v>
      </c>
      <c r="I22" s="61" t="s">
        <v>103</v>
      </c>
      <c r="J22" s="66" t="s">
        <v>104</v>
      </c>
      <c r="K22" s="61" t="s">
        <v>105</v>
      </c>
      <c r="L22" s="61" t="s">
        <v>106</v>
      </c>
      <c r="M22" s="65" t="s">
        <v>107</v>
      </c>
      <c r="N22" s="85"/>
      <c r="O22" s="85"/>
      <c r="P22" s="85">
        <v>375</v>
      </c>
      <c r="Q22" s="85">
        <v>80</v>
      </c>
      <c r="R22" s="85">
        <v>110</v>
      </c>
      <c r="S22" s="85">
        <v>110</v>
      </c>
      <c r="T22" s="85">
        <v>110</v>
      </c>
      <c r="U22" s="87"/>
      <c r="V22" s="87">
        <v>54000</v>
      </c>
      <c r="W22" s="87">
        <f t="shared" si="0"/>
        <v>42390000</v>
      </c>
      <c r="X22" s="87">
        <f t="shared" si="1"/>
        <v>47476800.000000007</v>
      </c>
      <c r="Y22" s="65" t="s">
        <v>109</v>
      </c>
      <c r="Z22" s="59" t="s">
        <v>117</v>
      </c>
      <c r="AA22" s="61"/>
      <c r="AB22" s="40"/>
      <c r="AC22" s="41"/>
      <c r="AD22" s="74"/>
    </row>
    <row r="23" spans="1:32" ht="89.25" x14ac:dyDescent="0.2">
      <c r="A23" s="69" t="s">
        <v>139</v>
      </c>
      <c r="B23" s="65" t="s">
        <v>35</v>
      </c>
      <c r="C23" s="65" t="s">
        <v>124</v>
      </c>
      <c r="D23" s="65" t="s">
        <v>125</v>
      </c>
      <c r="E23" s="65" t="s">
        <v>126</v>
      </c>
      <c r="F23" s="70" t="s">
        <v>132</v>
      </c>
      <c r="G23" s="65" t="s">
        <v>102</v>
      </c>
      <c r="H23" s="89">
        <v>45</v>
      </c>
      <c r="I23" s="90" t="s">
        <v>133</v>
      </c>
      <c r="J23" s="66" t="s">
        <v>104</v>
      </c>
      <c r="K23" s="61" t="s">
        <v>105</v>
      </c>
      <c r="L23" s="61" t="s">
        <v>106</v>
      </c>
      <c r="M23" s="90" t="s">
        <v>107</v>
      </c>
      <c r="N23" s="69"/>
      <c r="O23" s="69"/>
      <c r="P23" s="69">
        <v>33</v>
      </c>
      <c r="Q23" s="69">
        <v>37</v>
      </c>
      <c r="R23" s="69">
        <v>33</v>
      </c>
      <c r="S23" s="69">
        <v>27</v>
      </c>
      <c r="T23" s="69">
        <v>25</v>
      </c>
      <c r="U23" s="69"/>
      <c r="V23" s="69">
        <v>1553700</v>
      </c>
      <c r="W23" s="87">
        <f t="shared" si="0"/>
        <v>240823500</v>
      </c>
      <c r="X23" s="87">
        <f t="shared" si="1"/>
        <v>269722320</v>
      </c>
      <c r="Y23" s="90" t="s">
        <v>109</v>
      </c>
      <c r="Z23" s="59" t="s">
        <v>117</v>
      </c>
      <c r="AA23" s="61"/>
      <c r="AB23" s="40"/>
      <c r="AC23" s="41"/>
      <c r="AD23" s="74"/>
    </row>
    <row r="24" spans="1:32" x14ac:dyDescent="0.2">
      <c r="A24" s="15" t="s">
        <v>128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2"/>
      <c r="Q24" s="12"/>
      <c r="R24" s="12"/>
      <c r="S24" s="12"/>
      <c r="T24" s="12"/>
      <c r="U24" s="12"/>
      <c r="V24" s="11"/>
      <c r="W24" s="13">
        <f>SUM(W20:W23)</f>
        <v>887602774.43000007</v>
      </c>
      <c r="X24" s="13">
        <f>SUM(X20:X23)</f>
        <v>994115107.36160016</v>
      </c>
      <c r="Y24" s="11"/>
      <c r="Z24" s="14"/>
      <c r="AA24" s="76"/>
      <c r="AB24" s="40"/>
      <c r="AC24" s="6"/>
    </row>
    <row r="25" spans="1:32" x14ac:dyDescent="0.2">
      <c r="A25" s="15" t="s">
        <v>34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  <c r="Q25" s="12"/>
      <c r="R25" s="12"/>
      <c r="S25" s="12"/>
      <c r="T25" s="12"/>
      <c r="U25" s="12"/>
      <c r="V25" s="11"/>
      <c r="W25" s="13">
        <f>W24</f>
        <v>887602774.43000007</v>
      </c>
      <c r="X25" s="13">
        <f>X24</f>
        <v>994115107.36160016</v>
      </c>
      <c r="Y25" s="11"/>
      <c r="Z25" s="14"/>
      <c r="AA25" s="76"/>
      <c r="AB25" s="40"/>
      <c r="AC25" s="6"/>
    </row>
    <row r="26" spans="1:32" ht="14.25" x14ac:dyDescent="0.2">
      <c r="A26" s="91" t="s">
        <v>39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92"/>
      <c r="O26" s="92"/>
      <c r="P26" s="92"/>
      <c r="Q26" s="92"/>
      <c r="R26" s="92"/>
      <c r="S26" s="92"/>
      <c r="T26" s="92"/>
      <c r="U26" s="92"/>
      <c r="V26" s="34"/>
      <c r="W26" s="34"/>
      <c r="X26" s="34"/>
      <c r="Y26" s="34"/>
      <c r="Z26" s="93"/>
      <c r="AA26" s="34"/>
      <c r="AB26" s="40"/>
      <c r="AC26" s="10"/>
    </row>
    <row r="27" spans="1:32" s="17" customFormat="1" ht="15" customHeight="1" x14ac:dyDescent="0.25">
      <c r="A27" s="31" t="s">
        <v>31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2"/>
      <c r="AC27" s="16"/>
      <c r="AD27" s="16"/>
      <c r="AE27" s="16"/>
      <c r="AF27" s="16"/>
    </row>
    <row r="28" spans="1:32" x14ac:dyDescent="0.2">
      <c r="A28" s="15" t="s">
        <v>66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1"/>
      <c r="W28" s="13"/>
      <c r="X28" s="13"/>
      <c r="Y28" s="11"/>
      <c r="Z28" s="14"/>
      <c r="AA28" s="76"/>
      <c r="AB28" s="40"/>
      <c r="AC28" s="6"/>
    </row>
    <row r="29" spans="1:32" s="16" customFormat="1" ht="114.75" x14ac:dyDescent="0.25">
      <c r="A29" s="44" t="s">
        <v>67</v>
      </c>
      <c r="B29" s="45" t="s">
        <v>35</v>
      </c>
      <c r="C29" s="46" t="s">
        <v>68</v>
      </c>
      <c r="D29" s="46" t="s">
        <v>69</v>
      </c>
      <c r="E29" s="46" t="s">
        <v>70</v>
      </c>
      <c r="F29" s="46" t="s">
        <v>71</v>
      </c>
      <c r="G29" s="46" t="s">
        <v>41</v>
      </c>
      <c r="H29" s="46">
        <v>100</v>
      </c>
      <c r="I29" s="46" t="s">
        <v>37</v>
      </c>
      <c r="J29" s="46" t="s">
        <v>72</v>
      </c>
      <c r="K29" s="46"/>
      <c r="L29" s="46" t="s">
        <v>73</v>
      </c>
      <c r="M29" s="44"/>
      <c r="N29" s="44"/>
      <c r="O29" s="44"/>
      <c r="P29" s="54"/>
      <c r="Q29" s="54">
        <v>2777859545.5500002</v>
      </c>
      <c r="R29" s="54">
        <f>Q29*1.04</f>
        <v>2888973927.3720002</v>
      </c>
      <c r="S29" s="54">
        <f>R29*1.04</f>
        <v>3004532884.4668803</v>
      </c>
      <c r="T29" s="55">
        <f>S29*1.04</f>
        <v>3124714199.8455558</v>
      </c>
      <c r="U29" s="55">
        <f>T29*1.04</f>
        <v>3249702767.8393784</v>
      </c>
      <c r="V29" s="54"/>
      <c r="W29" s="49">
        <f>SUM(N29:U29)</f>
        <v>15045783325.073816</v>
      </c>
      <c r="X29" s="56">
        <f>W29*1.12</f>
        <v>16851277324.082676</v>
      </c>
      <c r="Y29" s="44"/>
      <c r="Z29" s="57">
        <v>2014</v>
      </c>
      <c r="AA29" s="58" t="s">
        <v>147</v>
      </c>
      <c r="AB29" s="42"/>
    </row>
    <row r="30" spans="1:32" s="16" customFormat="1" ht="165.75" x14ac:dyDescent="0.25">
      <c r="A30" s="44" t="s">
        <v>74</v>
      </c>
      <c r="B30" s="45" t="s">
        <v>35</v>
      </c>
      <c r="C30" s="46" t="s">
        <v>68</v>
      </c>
      <c r="D30" s="46" t="s">
        <v>69</v>
      </c>
      <c r="E30" s="46" t="s">
        <v>70</v>
      </c>
      <c r="F30" s="46" t="s">
        <v>75</v>
      </c>
      <c r="G30" s="46" t="s">
        <v>41</v>
      </c>
      <c r="H30" s="46">
        <v>100</v>
      </c>
      <c r="I30" s="46" t="s">
        <v>37</v>
      </c>
      <c r="J30" s="46" t="s">
        <v>72</v>
      </c>
      <c r="K30" s="46"/>
      <c r="L30" s="46" t="s">
        <v>76</v>
      </c>
      <c r="M30" s="44"/>
      <c r="N30" s="44"/>
      <c r="O30" s="44"/>
      <c r="P30" s="54"/>
      <c r="Q30" s="54">
        <v>18730236.670000002</v>
      </c>
      <c r="R30" s="54">
        <v>19479446.136800002</v>
      </c>
      <c r="S30" s="54">
        <v>20258623.982272003</v>
      </c>
      <c r="T30" s="55">
        <v>21068968.941562884</v>
      </c>
      <c r="U30" s="55">
        <v>21911727.6992254</v>
      </c>
      <c r="V30" s="54"/>
      <c r="W30" s="49">
        <v>101449003.42986029</v>
      </c>
      <c r="X30" s="56">
        <v>113622883.84144354</v>
      </c>
      <c r="Y30" s="44"/>
      <c r="Z30" s="57">
        <v>2014</v>
      </c>
      <c r="AA30" s="58" t="s">
        <v>147</v>
      </c>
      <c r="AB30" s="42"/>
    </row>
    <row r="31" spans="1:32" s="16" customFormat="1" ht="191.25" x14ac:dyDescent="0.25">
      <c r="A31" s="44" t="s">
        <v>77</v>
      </c>
      <c r="B31" s="45" t="s">
        <v>35</v>
      </c>
      <c r="C31" s="46" t="s">
        <v>68</v>
      </c>
      <c r="D31" s="46" t="s">
        <v>69</v>
      </c>
      <c r="E31" s="46" t="s">
        <v>70</v>
      </c>
      <c r="F31" s="46" t="s">
        <v>78</v>
      </c>
      <c r="G31" s="46" t="s">
        <v>41</v>
      </c>
      <c r="H31" s="46">
        <v>100</v>
      </c>
      <c r="I31" s="46" t="s">
        <v>79</v>
      </c>
      <c r="J31" s="46" t="s">
        <v>72</v>
      </c>
      <c r="K31" s="46"/>
      <c r="L31" s="46" t="s">
        <v>76</v>
      </c>
      <c r="M31" s="44"/>
      <c r="N31" s="44"/>
      <c r="O31" s="44"/>
      <c r="P31" s="54"/>
      <c r="Q31" s="54">
        <v>5639578.5599999996</v>
      </c>
      <c r="R31" s="54">
        <v>5865161.7023999998</v>
      </c>
      <c r="S31" s="54">
        <v>6099768.170496</v>
      </c>
      <c r="T31" s="55">
        <v>6343758.8973158402</v>
      </c>
      <c r="U31" s="55">
        <v>6597509.2532084743</v>
      </c>
      <c r="V31" s="54"/>
      <c r="W31" s="49">
        <v>30545776.583420314</v>
      </c>
      <c r="X31" s="56">
        <v>34211269.773430757</v>
      </c>
      <c r="Y31" s="44"/>
      <c r="Z31" s="59" t="s">
        <v>44</v>
      </c>
      <c r="AA31" s="58" t="s">
        <v>147</v>
      </c>
      <c r="AB31" s="42"/>
    </row>
    <row r="32" spans="1:32" s="16" customFormat="1" ht="140.25" x14ac:dyDescent="0.25">
      <c r="A32" s="44" t="s">
        <v>80</v>
      </c>
      <c r="B32" s="45" t="s">
        <v>35</v>
      </c>
      <c r="C32" s="46" t="s">
        <v>68</v>
      </c>
      <c r="D32" s="46" t="s">
        <v>69</v>
      </c>
      <c r="E32" s="46" t="s">
        <v>70</v>
      </c>
      <c r="F32" s="46" t="s">
        <v>81</v>
      </c>
      <c r="G32" s="46" t="s">
        <v>41</v>
      </c>
      <c r="H32" s="46">
        <v>100</v>
      </c>
      <c r="I32" s="46" t="s">
        <v>37</v>
      </c>
      <c r="J32" s="46" t="s">
        <v>72</v>
      </c>
      <c r="K32" s="46"/>
      <c r="L32" s="46" t="s">
        <v>76</v>
      </c>
      <c r="M32" s="44"/>
      <c r="N32" s="44"/>
      <c r="O32" s="44"/>
      <c r="P32" s="54"/>
      <c r="Q32" s="54">
        <v>85948.800000000003</v>
      </c>
      <c r="R32" s="54">
        <v>89386.752000000008</v>
      </c>
      <c r="S32" s="54">
        <v>92962.222080000007</v>
      </c>
      <c r="T32" s="55">
        <v>96680.710963200007</v>
      </c>
      <c r="U32" s="55">
        <v>100547.93940172801</v>
      </c>
      <c r="V32" s="54"/>
      <c r="W32" s="49">
        <v>465526.42444492807</v>
      </c>
      <c r="X32" s="56">
        <v>521389.5953783195</v>
      </c>
      <c r="Y32" s="44"/>
      <c r="Z32" s="57">
        <v>2014</v>
      </c>
      <c r="AA32" s="58" t="s">
        <v>147</v>
      </c>
      <c r="AB32" s="42"/>
    </row>
    <row r="33" spans="1:32" s="16" customFormat="1" ht="204" x14ac:dyDescent="0.25">
      <c r="A33" s="44" t="s">
        <v>82</v>
      </c>
      <c r="B33" s="45" t="s">
        <v>35</v>
      </c>
      <c r="C33" s="45" t="s">
        <v>83</v>
      </c>
      <c r="D33" s="46" t="s">
        <v>84</v>
      </c>
      <c r="E33" s="46" t="s">
        <v>84</v>
      </c>
      <c r="F33" s="46" t="s">
        <v>85</v>
      </c>
      <c r="G33" s="46" t="s">
        <v>41</v>
      </c>
      <c r="H33" s="46">
        <v>100</v>
      </c>
      <c r="I33" s="46" t="s">
        <v>43</v>
      </c>
      <c r="J33" s="46" t="s">
        <v>72</v>
      </c>
      <c r="K33" s="46"/>
      <c r="L33" s="46" t="s">
        <v>76</v>
      </c>
      <c r="M33" s="44"/>
      <c r="N33" s="44"/>
      <c r="O33" s="44"/>
      <c r="P33" s="54"/>
      <c r="Q33" s="54"/>
      <c r="R33" s="60">
        <v>37702.080000000002</v>
      </c>
      <c r="S33" s="60">
        <v>39210.163200000003</v>
      </c>
      <c r="T33" s="55">
        <v>40778.569728000002</v>
      </c>
      <c r="U33" s="55">
        <v>42409.712517120002</v>
      </c>
      <c r="V33" s="54"/>
      <c r="W33" s="49">
        <v>160100.52544512</v>
      </c>
      <c r="X33" s="56">
        <v>179312.58849853443</v>
      </c>
      <c r="Y33" s="44"/>
      <c r="Z33" s="59" t="s">
        <v>44</v>
      </c>
      <c r="AA33" s="58" t="s">
        <v>91</v>
      </c>
      <c r="AB33" s="42"/>
    </row>
    <row r="34" spans="1:32" x14ac:dyDescent="0.2">
      <c r="A34" s="15" t="s">
        <v>32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2"/>
      <c r="Q34" s="12"/>
      <c r="R34" s="12"/>
      <c r="S34" s="12"/>
      <c r="T34" s="12"/>
      <c r="U34" s="12"/>
      <c r="V34" s="11"/>
      <c r="W34" s="13">
        <f>SUM(W29:W33)</f>
        <v>15178403732.036987</v>
      </c>
      <c r="X34" s="13">
        <f>SUM(X29:X33)</f>
        <v>16999812179.881428</v>
      </c>
      <c r="Y34" s="11"/>
      <c r="Z34" s="14"/>
      <c r="AA34" s="76"/>
      <c r="AB34" s="40"/>
      <c r="AC34" s="6"/>
    </row>
    <row r="35" spans="1:32" x14ac:dyDescent="0.2">
      <c r="A35" s="15" t="s">
        <v>30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2"/>
      <c r="P35" s="12"/>
      <c r="Q35" s="12"/>
      <c r="R35" s="12"/>
      <c r="S35" s="12"/>
      <c r="T35" s="12"/>
      <c r="U35" s="12"/>
      <c r="V35" s="11"/>
      <c r="W35" s="13">
        <f>W34</f>
        <v>15178403732.036987</v>
      </c>
      <c r="X35" s="13">
        <f>X34</f>
        <v>16999812179.881428</v>
      </c>
      <c r="Y35" s="11"/>
      <c r="Z35" s="14"/>
      <c r="AA35" s="76"/>
      <c r="AB35" s="40"/>
      <c r="AC35" s="6"/>
    </row>
    <row r="36" spans="1:32" s="17" customFormat="1" ht="15" customHeight="1" x14ac:dyDescent="0.25">
      <c r="A36" s="31" t="s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42"/>
      <c r="AC36" s="16"/>
      <c r="AD36" s="16"/>
      <c r="AE36" s="16"/>
      <c r="AF36" s="16"/>
    </row>
    <row r="37" spans="1:32" x14ac:dyDescent="0.2">
      <c r="A37" s="15" t="s">
        <v>36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2"/>
      <c r="P37" s="12"/>
      <c r="Q37" s="12"/>
      <c r="R37" s="12"/>
      <c r="S37" s="12"/>
      <c r="T37" s="12"/>
      <c r="U37" s="12"/>
      <c r="V37" s="11"/>
      <c r="W37" s="13"/>
      <c r="X37" s="13"/>
      <c r="Y37" s="11"/>
      <c r="Z37" s="14"/>
      <c r="AA37" s="76"/>
      <c r="AB37" s="40"/>
      <c r="AC37" s="6"/>
    </row>
    <row r="38" spans="1:32" ht="114.75" x14ac:dyDescent="0.2">
      <c r="A38" s="44" t="s">
        <v>86</v>
      </c>
      <c r="B38" s="45" t="s">
        <v>35</v>
      </c>
      <c r="C38" s="46" t="s">
        <v>83</v>
      </c>
      <c r="D38" s="46" t="s">
        <v>84</v>
      </c>
      <c r="E38" s="46" t="s">
        <v>84</v>
      </c>
      <c r="F38" s="46" t="s">
        <v>71</v>
      </c>
      <c r="G38" s="46" t="s">
        <v>41</v>
      </c>
      <c r="H38" s="46">
        <v>100</v>
      </c>
      <c r="I38" s="46" t="s">
        <v>37</v>
      </c>
      <c r="J38" s="46" t="s">
        <v>72</v>
      </c>
      <c r="K38" s="46"/>
      <c r="L38" s="46" t="s">
        <v>73</v>
      </c>
      <c r="M38" s="51"/>
      <c r="N38" s="94"/>
      <c r="O38" s="94"/>
      <c r="P38" s="94"/>
      <c r="Q38" s="53">
        <v>2777859545.5500002</v>
      </c>
      <c r="R38" s="53">
        <v>2900556541.5680399</v>
      </c>
      <c r="S38" s="53">
        <v>3004532884.4668803</v>
      </c>
      <c r="T38" s="55">
        <v>3124714199.8455558</v>
      </c>
      <c r="U38" s="55">
        <v>3249702767.8393784</v>
      </c>
      <c r="V38" s="51"/>
      <c r="W38" s="53">
        <f>Q38+R38+S38+T38+U38</f>
        <v>15057365939.269855</v>
      </c>
      <c r="X38" s="53">
        <f>W38*1.12</f>
        <v>16864249851.982241</v>
      </c>
      <c r="Y38" s="51"/>
      <c r="Z38" s="57">
        <v>2014</v>
      </c>
      <c r="AA38" s="61" t="s">
        <v>92</v>
      </c>
      <c r="AB38" s="40"/>
      <c r="AC38" s="6"/>
      <c r="AD38" s="62"/>
    </row>
    <row r="39" spans="1:32" ht="165.75" x14ac:dyDescent="0.2">
      <c r="A39" s="44" t="s">
        <v>87</v>
      </c>
      <c r="B39" s="45" t="s">
        <v>35</v>
      </c>
      <c r="C39" s="46" t="s">
        <v>83</v>
      </c>
      <c r="D39" s="46" t="s">
        <v>84</v>
      </c>
      <c r="E39" s="46" t="s">
        <v>84</v>
      </c>
      <c r="F39" s="46" t="s">
        <v>75</v>
      </c>
      <c r="G39" s="46" t="s">
        <v>41</v>
      </c>
      <c r="H39" s="46">
        <v>100</v>
      </c>
      <c r="I39" s="46" t="s">
        <v>37</v>
      </c>
      <c r="J39" s="46" t="s">
        <v>72</v>
      </c>
      <c r="K39" s="46"/>
      <c r="L39" s="46" t="s">
        <v>76</v>
      </c>
      <c r="M39" s="51"/>
      <c r="N39" s="94"/>
      <c r="O39" s="94"/>
      <c r="P39" s="94"/>
      <c r="Q39" s="53">
        <v>18730236.670000002</v>
      </c>
      <c r="R39" s="53">
        <v>48114459.903999999</v>
      </c>
      <c r="S39" s="53">
        <v>20258623.982272003</v>
      </c>
      <c r="T39" s="55">
        <v>21068968.941562884</v>
      </c>
      <c r="U39" s="55">
        <v>21911727.6992254</v>
      </c>
      <c r="V39" s="51"/>
      <c r="W39" s="53">
        <f t="shared" ref="W39:W42" si="2">Q39+R39+S39+T39+U39</f>
        <v>130084017.19706029</v>
      </c>
      <c r="X39" s="53">
        <f t="shared" ref="X39:X42" si="3">W39*1.12</f>
        <v>145694099.26070753</v>
      </c>
      <c r="Y39" s="51"/>
      <c r="Z39" s="57">
        <v>2014</v>
      </c>
      <c r="AA39" s="61" t="s">
        <v>93</v>
      </c>
      <c r="AB39" s="40"/>
      <c r="AC39" s="6"/>
      <c r="AD39" s="62"/>
    </row>
    <row r="40" spans="1:32" ht="191.25" x14ac:dyDescent="0.2">
      <c r="A40" s="44" t="s">
        <v>88</v>
      </c>
      <c r="B40" s="45" t="s">
        <v>35</v>
      </c>
      <c r="C40" s="46" t="s">
        <v>83</v>
      </c>
      <c r="D40" s="46" t="s">
        <v>84</v>
      </c>
      <c r="E40" s="46" t="s">
        <v>84</v>
      </c>
      <c r="F40" s="46" t="s">
        <v>78</v>
      </c>
      <c r="G40" s="46" t="s">
        <v>41</v>
      </c>
      <c r="H40" s="46">
        <v>100</v>
      </c>
      <c r="I40" s="46" t="s">
        <v>79</v>
      </c>
      <c r="J40" s="46" t="s">
        <v>72</v>
      </c>
      <c r="K40" s="46"/>
      <c r="L40" s="46" t="s">
        <v>76</v>
      </c>
      <c r="M40" s="51"/>
      <c r="N40" s="94"/>
      <c r="O40" s="94"/>
      <c r="P40" s="94"/>
      <c r="Q40" s="53">
        <v>5639578.5599999996</v>
      </c>
      <c r="R40" s="53">
        <v>15610285.184</v>
      </c>
      <c r="S40" s="53">
        <v>6099768.170496</v>
      </c>
      <c r="T40" s="55">
        <v>6343758.8973158402</v>
      </c>
      <c r="U40" s="55">
        <v>6597509.2532084743</v>
      </c>
      <c r="V40" s="51"/>
      <c r="W40" s="53">
        <f t="shared" si="2"/>
        <v>40290900.065020308</v>
      </c>
      <c r="X40" s="53">
        <f t="shared" si="3"/>
        <v>45125808.07282275</v>
      </c>
      <c r="Y40" s="51"/>
      <c r="Z40" s="59" t="s">
        <v>44</v>
      </c>
      <c r="AA40" s="61" t="s">
        <v>94</v>
      </c>
      <c r="AB40" s="40"/>
      <c r="AC40" s="6"/>
      <c r="AD40" s="62"/>
    </row>
    <row r="41" spans="1:32" ht="140.25" x14ac:dyDescent="0.2">
      <c r="A41" s="44" t="s">
        <v>89</v>
      </c>
      <c r="B41" s="45" t="s">
        <v>35</v>
      </c>
      <c r="C41" s="46" t="s">
        <v>83</v>
      </c>
      <c r="D41" s="46" t="s">
        <v>84</v>
      </c>
      <c r="E41" s="46" t="s">
        <v>84</v>
      </c>
      <c r="F41" s="46" t="s">
        <v>81</v>
      </c>
      <c r="G41" s="46" t="s">
        <v>41</v>
      </c>
      <c r="H41" s="46">
        <v>100</v>
      </c>
      <c r="I41" s="46" t="s">
        <v>37</v>
      </c>
      <c r="J41" s="46" t="s">
        <v>72</v>
      </c>
      <c r="K41" s="46"/>
      <c r="L41" s="46" t="s">
        <v>76</v>
      </c>
      <c r="M41" s="51"/>
      <c r="N41" s="94"/>
      <c r="O41" s="94"/>
      <c r="P41" s="94"/>
      <c r="Q41" s="53">
        <v>85948.800000000003</v>
      </c>
      <c r="R41" s="53">
        <v>136684.79999999999</v>
      </c>
      <c r="S41" s="53">
        <v>92962.222080000007</v>
      </c>
      <c r="T41" s="55">
        <v>96680.710963200007</v>
      </c>
      <c r="U41" s="55">
        <v>100547.93940172801</v>
      </c>
      <c r="V41" s="51"/>
      <c r="W41" s="53">
        <f t="shared" si="2"/>
        <v>512824.47244492802</v>
      </c>
      <c r="X41" s="53">
        <f t="shared" si="3"/>
        <v>574363.40913831943</v>
      </c>
      <c r="Y41" s="51"/>
      <c r="Z41" s="57">
        <v>2014</v>
      </c>
      <c r="AA41" s="61" t="s">
        <v>95</v>
      </c>
      <c r="AB41" s="40"/>
      <c r="AC41" s="6"/>
      <c r="AD41" s="62"/>
    </row>
    <row r="42" spans="1:32" ht="204" x14ac:dyDescent="0.2">
      <c r="A42" s="44" t="s">
        <v>90</v>
      </c>
      <c r="B42" s="45" t="s">
        <v>35</v>
      </c>
      <c r="C42" s="45" t="s">
        <v>83</v>
      </c>
      <c r="D42" s="46" t="s">
        <v>84</v>
      </c>
      <c r="E42" s="46" t="s">
        <v>84</v>
      </c>
      <c r="F42" s="46" t="s">
        <v>85</v>
      </c>
      <c r="G42" s="46" t="s">
        <v>41</v>
      </c>
      <c r="H42" s="46">
        <v>100</v>
      </c>
      <c r="I42" s="46" t="s">
        <v>43</v>
      </c>
      <c r="J42" s="46" t="s">
        <v>72</v>
      </c>
      <c r="K42" s="46"/>
      <c r="L42" s="46" t="s">
        <v>76</v>
      </c>
      <c r="M42" s="51"/>
      <c r="N42" s="94"/>
      <c r="O42" s="94"/>
      <c r="P42" s="94"/>
      <c r="Q42" s="53"/>
      <c r="R42" s="60">
        <v>36252</v>
      </c>
      <c r="S42" s="60">
        <v>39210.163200000003</v>
      </c>
      <c r="T42" s="55">
        <v>40778.569728000002</v>
      </c>
      <c r="U42" s="55">
        <v>42409.712517120002</v>
      </c>
      <c r="V42" s="51"/>
      <c r="W42" s="53">
        <f t="shared" si="2"/>
        <v>158650.44544512001</v>
      </c>
      <c r="X42" s="53">
        <f t="shared" si="3"/>
        <v>177688.49889853442</v>
      </c>
      <c r="Y42" s="51"/>
      <c r="Z42" s="59" t="s">
        <v>44</v>
      </c>
      <c r="AA42" s="61"/>
      <c r="AB42" s="40"/>
      <c r="AC42" s="6"/>
      <c r="AD42" s="62"/>
    </row>
    <row r="43" spans="1:32" x14ac:dyDescent="0.2">
      <c r="A43" s="15" t="s">
        <v>32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2"/>
      <c r="P43" s="12"/>
      <c r="Q43" s="12"/>
      <c r="R43" s="12"/>
      <c r="S43" s="12"/>
      <c r="T43" s="12"/>
      <c r="U43" s="12"/>
      <c r="V43" s="11"/>
      <c r="W43" s="13">
        <f>SUM(W38:W42)</f>
        <v>15228412331.449825</v>
      </c>
      <c r="X43" s="13">
        <f>SUM(X38:X42)</f>
        <v>17055821811.223808</v>
      </c>
      <c r="Y43" s="11"/>
      <c r="Z43" s="14"/>
      <c r="AA43" s="76"/>
      <c r="AB43" s="40"/>
      <c r="AC43" s="6"/>
    </row>
    <row r="44" spans="1:32" x14ac:dyDescent="0.2">
      <c r="A44" s="15" t="s">
        <v>34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2"/>
      <c r="P44" s="12"/>
      <c r="Q44" s="12"/>
      <c r="R44" s="12"/>
      <c r="S44" s="12"/>
      <c r="T44" s="12"/>
      <c r="U44" s="12"/>
      <c r="V44" s="11"/>
      <c r="W44" s="13">
        <f>W43</f>
        <v>15228412331.449825</v>
      </c>
      <c r="X44" s="13">
        <f>X43</f>
        <v>17055821811.223808</v>
      </c>
      <c r="Y44" s="11"/>
      <c r="Z44" s="14"/>
      <c r="AA44" s="76"/>
      <c r="AB44" s="40"/>
      <c r="AC44" s="6"/>
    </row>
    <row r="45" spans="1:32" ht="14.25" x14ac:dyDescent="0.2">
      <c r="A45" s="95" t="s">
        <v>42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2"/>
      <c r="P45" s="12"/>
      <c r="Q45" s="12"/>
      <c r="R45" s="12"/>
      <c r="S45" s="12"/>
      <c r="T45" s="12"/>
      <c r="U45" s="12"/>
      <c r="V45" s="11"/>
      <c r="W45" s="13"/>
      <c r="X45" s="13"/>
      <c r="Y45" s="11"/>
      <c r="Z45" s="14"/>
      <c r="AA45" s="76"/>
      <c r="AB45" s="40"/>
      <c r="AC45" s="6"/>
    </row>
    <row r="46" spans="1:32" x14ac:dyDescent="0.2">
      <c r="A46" s="31" t="s">
        <v>31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6"/>
      <c r="P46" s="36"/>
      <c r="Q46" s="36"/>
      <c r="R46" s="36"/>
      <c r="S46" s="36"/>
      <c r="T46" s="36"/>
      <c r="U46" s="36"/>
      <c r="V46" s="35"/>
      <c r="W46" s="37"/>
      <c r="X46" s="37"/>
      <c r="Y46" s="35"/>
      <c r="Z46" s="38"/>
      <c r="AA46" s="34"/>
      <c r="AB46" s="40"/>
      <c r="AC46" s="6"/>
    </row>
    <row r="47" spans="1:32" x14ac:dyDescent="0.2">
      <c r="A47" s="15" t="s">
        <v>29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2"/>
      <c r="P47" s="12"/>
      <c r="Q47" s="12"/>
      <c r="R47" s="12"/>
      <c r="S47" s="12"/>
      <c r="T47" s="12"/>
      <c r="U47" s="12"/>
      <c r="V47" s="11"/>
      <c r="W47" s="13"/>
      <c r="X47" s="13"/>
      <c r="Y47" s="11"/>
      <c r="Z47" s="14"/>
      <c r="AA47" s="76"/>
      <c r="AB47" s="40"/>
      <c r="AC47" s="6"/>
    </row>
    <row r="48" spans="1:32" ht="66.75" customHeight="1" x14ac:dyDescent="0.2">
      <c r="A48" s="44" t="s">
        <v>49</v>
      </c>
      <c r="B48" s="45" t="s">
        <v>45</v>
      </c>
      <c r="C48" s="46" t="s">
        <v>47</v>
      </c>
      <c r="D48" s="46" t="s">
        <v>148</v>
      </c>
      <c r="E48" s="46" t="s">
        <v>148</v>
      </c>
      <c r="F48" s="46" t="s">
        <v>48</v>
      </c>
      <c r="G48" s="47" t="s">
        <v>38</v>
      </c>
      <c r="H48" s="46">
        <v>50</v>
      </c>
      <c r="I48" s="46" t="s">
        <v>37</v>
      </c>
      <c r="J48" s="46" t="s">
        <v>40</v>
      </c>
      <c r="K48" s="47"/>
      <c r="L48" s="47" t="s">
        <v>46</v>
      </c>
      <c r="M48" s="47"/>
      <c r="N48" s="48"/>
      <c r="O48" s="48"/>
      <c r="P48" s="48"/>
      <c r="Q48" s="49"/>
      <c r="R48" s="49">
        <v>69420000</v>
      </c>
      <c r="S48" s="49">
        <v>69420000</v>
      </c>
      <c r="T48" s="48"/>
      <c r="U48" s="48"/>
      <c r="V48" s="48"/>
      <c r="W48" s="49">
        <f>Q48+R48+S48</f>
        <v>138840000</v>
      </c>
      <c r="X48" s="49">
        <f>W48*1.12</f>
        <v>155500800</v>
      </c>
      <c r="Y48" s="47"/>
      <c r="Z48" s="50">
        <v>2015</v>
      </c>
      <c r="AA48" s="47" t="s">
        <v>65</v>
      </c>
      <c r="AB48" s="23"/>
      <c r="AC48" s="24"/>
    </row>
    <row r="49" spans="1:29" x14ac:dyDescent="0.2">
      <c r="A49" s="15" t="s">
        <v>32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2"/>
      <c r="P49" s="12"/>
      <c r="Q49" s="12"/>
      <c r="R49" s="19"/>
      <c r="S49" s="19"/>
      <c r="T49" s="19"/>
      <c r="U49" s="19"/>
      <c r="V49" s="18"/>
      <c r="W49" s="20">
        <f>SUM(W48:W48)</f>
        <v>138840000</v>
      </c>
      <c r="X49" s="20">
        <f>SUM(X48:X48)</f>
        <v>155500800</v>
      </c>
      <c r="Y49" s="18"/>
      <c r="Z49" s="21"/>
      <c r="AA49" s="22"/>
      <c r="AB49" s="40"/>
      <c r="AC49" s="6"/>
    </row>
    <row r="50" spans="1:29" x14ac:dyDescent="0.2">
      <c r="A50" s="15" t="s">
        <v>30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2"/>
      <c r="P50" s="12"/>
      <c r="Q50" s="12"/>
      <c r="R50" s="12"/>
      <c r="S50" s="12"/>
      <c r="T50" s="12"/>
      <c r="U50" s="12"/>
      <c r="V50" s="11"/>
      <c r="W50" s="13">
        <f>W49</f>
        <v>138840000</v>
      </c>
      <c r="X50" s="13">
        <f t="shared" ref="X50" si="4">W50*1.12</f>
        <v>155500800</v>
      </c>
      <c r="Y50" s="11"/>
      <c r="Z50" s="14"/>
      <c r="AA50" s="76"/>
      <c r="AB50" s="40"/>
      <c r="AC50" s="6"/>
    </row>
    <row r="51" spans="1:29" x14ac:dyDescent="0.2">
      <c r="A51" s="31" t="s">
        <v>31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  <c r="P51" s="36"/>
      <c r="Q51" s="36"/>
      <c r="R51" s="36"/>
      <c r="S51" s="36"/>
      <c r="T51" s="36"/>
      <c r="U51" s="36"/>
      <c r="V51" s="35"/>
      <c r="W51" s="37"/>
      <c r="X51" s="37"/>
      <c r="Y51" s="35"/>
      <c r="Z51" s="38"/>
      <c r="AA51" s="34"/>
      <c r="AB51" s="40"/>
      <c r="AC51" s="6"/>
    </row>
    <row r="52" spans="1:29" x14ac:dyDescent="0.2">
      <c r="A52" s="15" t="s">
        <v>33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2"/>
      <c r="P52" s="12"/>
      <c r="Q52" s="12"/>
      <c r="R52" s="12"/>
      <c r="S52" s="12"/>
      <c r="T52" s="12"/>
      <c r="U52" s="12"/>
      <c r="V52" s="11"/>
      <c r="W52" s="13"/>
      <c r="X52" s="13"/>
      <c r="Y52" s="11"/>
      <c r="Z52" s="14"/>
      <c r="AA52" s="76"/>
      <c r="AB52" s="40"/>
      <c r="AC52" s="6"/>
    </row>
    <row r="53" spans="1:29" ht="140.25" x14ac:dyDescent="0.2">
      <c r="A53" s="64" t="s">
        <v>60</v>
      </c>
      <c r="B53" s="45" t="s">
        <v>45</v>
      </c>
      <c r="C53" s="46" t="s">
        <v>47</v>
      </c>
      <c r="D53" s="46" t="s">
        <v>148</v>
      </c>
      <c r="E53" s="46" t="s">
        <v>148</v>
      </c>
      <c r="F53" s="46" t="s">
        <v>51</v>
      </c>
      <c r="G53" s="47" t="s">
        <v>38</v>
      </c>
      <c r="H53" s="46">
        <v>50</v>
      </c>
      <c r="I53" s="46" t="s">
        <v>37</v>
      </c>
      <c r="J53" s="46" t="s">
        <v>52</v>
      </c>
      <c r="K53" s="47"/>
      <c r="L53" s="47" t="s">
        <v>46</v>
      </c>
      <c r="M53" s="47"/>
      <c r="N53" s="48"/>
      <c r="O53" s="48"/>
      <c r="P53" s="48"/>
      <c r="Q53" s="49"/>
      <c r="R53" s="49">
        <v>17097600</v>
      </c>
      <c r="S53" s="49">
        <v>17097600</v>
      </c>
      <c r="T53" s="48"/>
      <c r="U53" s="48"/>
      <c r="V53" s="48"/>
      <c r="W53" s="53">
        <f>R53+S53</f>
        <v>34195200</v>
      </c>
      <c r="X53" s="53">
        <f>W53*1.12</f>
        <v>38298624</v>
      </c>
      <c r="Y53" s="51"/>
      <c r="Z53" s="50">
        <v>2015</v>
      </c>
      <c r="AA53" s="52"/>
      <c r="AB53" s="40"/>
      <c r="AC53" s="6"/>
    </row>
    <row r="54" spans="1:29" ht="153" x14ac:dyDescent="0.2">
      <c r="A54" s="64" t="s">
        <v>61</v>
      </c>
      <c r="B54" s="45" t="s">
        <v>45</v>
      </c>
      <c r="C54" s="46" t="s">
        <v>47</v>
      </c>
      <c r="D54" s="46" t="s">
        <v>148</v>
      </c>
      <c r="E54" s="46" t="s">
        <v>148</v>
      </c>
      <c r="F54" s="46" t="s">
        <v>53</v>
      </c>
      <c r="G54" s="47" t="s">
        <v>38</v>
      </c>
      <c r="H54" s="46">
        <v>50</v>
      </c>
      <c r="I54" s="46" t="s">
        <v>37</v>
      </c>
      <c r="J54" s="46" t="s">
        <v>54</v>
      </c>
      <c r="K54" s="47"/>
      <c r="L54" s="47" t="s">
        <v>46</v>
      </c>
      <c r="M54" s="47"/>
      <c r="N54" s="48"/>
      <c r="O54" s="48"/>
      <c r="P54" s="48"/>
      <c r="Q54" s="49"/>
      <c r="R54" s="49">
        <v>14913600</v>
      </c>
      <c r="S54" s="49">
        <v>14913600</v>
      </c>
      <c r="T54" s="48"/>
      <c r="U54" s="48"/>
      <c r="V54" s="48"/>
      <c r="W54" s="53">
        <f t="shared" ref="W54:W57" si="5">R54+S54</f>
        <v>29827200</v>
      </c>
      <c r="X54" s="53">
        <f t="shared" ref="X54:X57" si="6">W54*1.12</f>
        <v>33406464.000000004</v>
      </c>
      <c r="Y54" s="51"/>
      <c r="Z54" s="50">
        <v>2015</v>
      </c>
      <c r="AA54" s="52"/>
      <c r="AB54" s="40"/>
      <c r="AC54" s="6"/>
    </row>
    <row r="55" spans="1:29" ht="140.25" x14ac:dyDescent="0.2">
      <c r="A55" s="64" t="s">
        <v>62</v>
      </c>
      <c r="B55" s="45" t="s">
        <v>45</v>
      </c>
      <c r="C55" s="46" t="s">
        <v>47</v>
      </c>
      <c r="D55" s="46" t="s">
        <v>148</v>
      </c>
      <c r="E55" s="46" t="s">
        <v>148</v>
      </c>
      <c r="F55" s="46" t="s">
        <v>55</v>
      </c>
      <c r="G55" s="47" t="s">
        <v>38</v>
      </c>
      <c r="H55" s="46">
        <v>50</v>
      </c>
      <c r="I55" s="46" t="s">
        <v>37</v>
      </c>
      <c r="J55" s="46" t="s">
        <v>56</v>
      </c>
      <c r="K55" s="47"/>
      <c r="L55" s="47" t="s">
        <v>46</v>
      </c>
      <c r="M55" s="47"/>
      <c r="N55" s="48"/>
      <c r="O55" s="48"/>
      <c r="P55" s="48"/>
      <c r="Q55" s="49"/>
      <c r="R55" s="49">
        <v>20623200</v>
      </c>
      <c r="S55" s="49">
        <v>20623200</v>
      </c>
      <c r="T55" s="48"/>
      <c r="U55" s="48"/>
      <c r="V55" s="48"/>
      <c r="W55" s="53">
        <f t="shared" si="5"/>
        <v>41246400</v>
      </c>
      <c r="X55" s="53">
        <f t="shared" si="6"/>
        <v>46195968.000000007</v>
      </c>
      <c r="Y55" s="51"/>
      <c r="Z55" s="50">
        <v>2015</v>
      </c>
      <c r="AA55" s="52"/>
      <c r="AB55" s="40"/>
      <c r="AC55" s="6"/>
    </row>
    <row r="56" spans="1:29" ht="140.25" x14ac:dyDescent="0.2">
      <c r="A56" s="64" t="s">
        <v>63</v>
      </c>
      <c r="B56" s="45" t="s">
        <v>45</v>
      </c>
      <c r="C56" s="46" t="s">
        <v>47</v>
      </c>
      <c r="D56" s="46" t="s">
        <v>148</v>
      </c>
      <c r="E56" s="46" t="s">
        <v>148</v>
      </c>
      <c r="F56" s="46" t="s">
        <v>57</v>
      </c>
      <c r="G56" s="47" t="s">
        <v>38</v>
      </c>
      <c r="H56" s="46">
        <v>50</v>
      </c>
      <c r="I56" s="46" t="s">
        <v>37</v>
      </c>
      <c r="J56" s="46" t="s">
        <v>58</v>
      </c>
      <c r="K56" s="47"/>
      <c r="L56" s="47" t="s">
        <v>46</v>
      </c>
      <c r="M56" s="47"/>
      <c r="N56" s="48"/>
      <c r="O56" s="48"/>
      <c r="P56" s="48"/>
      <c r="Q56" s="49"/>
      <c r="R56" s="49">
        <v>13650000</v>
      </c>
      <c r="S56" s="49">
        <v>13650000</v>
      </c>
      <c r="T56" s="48"/>
      <c r="U56" s="48"/>
      <c r="V56" s="48"/>
      <c r="W56" s="53">
        <f t="shared" si="5"/>
        <v>27300000</v>
      </c>
      <c r="X56" s="53">
        <f t="shared" si="6"/>
        <v>30576000.000000004</v>
      </c>
      <c r="Y56" s="51"/>
      <c r="Z56" s="50">
        <v>2015</v>
      </c>
      <c r="AA56" s="52"/>
      <c r="AB56" s="40"/>
      <c r="AC56" s="6"/>
    </row>
    <row r="57" spans="1:29" ht="102" x14ac:dyDescent="0.2">
      <c r="A57" s="64" t="s">
        <v>64</v>
      </c>
      <c r="B57" s="45" t="s">
        <v>45</v>
      </c>
      <c r="C57" s="46" t="s">
        <v>47</v>
      </c>
      <c r="D57" s="46" t="s">
        <v>148</v>
      </c>
      <c r="E57" s="46" t="s">
        <v>148</v>
      </c>
      <c r="F57" s="46" t="s">
        <v>59</v>
      </c>
      <c r="G57" s="47" t="s">
        <v>38</v>
      </c>
      <c r="H57" s="46">
        <v>50</v>
      </c>
      <c r="I57" s="46" t="s">
        <v>37</v>
      </c>
      <c r="J57" s="46" t="s">
        <v>40</v>
      </c>
      <c r="K57" s="47"/>
      <c r="L57" s="47" t="s">
        <v>46</v>
      </c>
      <c r="M57" s="47"/>
      <c r="N57" s="48"/>
      <c r="O57" s="48"/>
      <c r="P57" s="48"/>
      <c r="Q57" s="49"/>
      <c r="R57" s="49">
        <v>3135600</v>
      </c>
      <c r="S57" s="49">
        <v>3135600</v>
      </c>
      <c r="T57" s="48"/>
      <c r="U57" s="48"/>
      <c r="V57" s="48"/>
      <c r="W57" s="53">
        <f t="shared" si="5"/>
        <v>6271200</v>
      </c>
      <c r="X57" s="53">
        <f t="shared" si="6"/>
        <v>7023744.0000000009</v>
      </c>
      <c r="Y57" s="33"/>
      <c r="Z57" s="50">
        <v>2015</v>
      </c>
      <c r="AA57" s="32"/>
    </row>
    <row r="58" spans="1:29" x14ac:dyDescent="0.2">
      <c r="A58" s="31" t="s">
        <v>32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8"/>
      <c r="P58" s="28"/>
      <c r="Q58" s="28"/>
      <c r="R58" s="28"/>
      <c r="S58" s="28"/>
      <c r="T58" s="28"/>
      <c r="U58" s="28"/>
      <c r="V58" s="27"/>
      <c r="W58" s="29">
        <f>SUM(W53:W57)</f>
        <v>138840000</v>
      </c>
      <c r="X58" s="29">
        <f>SUM(X53:X57)</f>
        <v>155500800</v>
      </c>
      <c r="Y58" s="27"/>
      <c r="Z58" s="30"/>
      <c r="AA58" s="25"/>
      <c r="AB58" s="40"/>
      <c r="AC58" s="6"/>
    </row>
    <row r="59" spans="1:29" x14ac:dyDescent="0.2">
      <c r="A59" s="31" t="s">
        <v>34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8"/>
      <c r="P59" s="28"/>
      <c r="Q59" s="28"/>
      <c r="R59" s="28"/>
      <c r="S59" s="28"/>
      <c r="T59" s="28"/>
      <c r="U59" s="28"/>
      <c r="V59" s="27"/>
      <c r="W59" s="29">
        <f>W58</f>
        <v>138840000</v>
      </c>
      <c r="X59" s="29">
        <f>X58</f>
        <v>155500800</v>
      </c>
      <c r="Y59" s="27"/>
      <c r="Z59" s="30"/>
      <c r="AA59" s="25"/>
      <c r="AB59" s="40"/>
      <c r="AC59" s="6"/>
    </row>
  </sheetData>
  <protectedRanges>
    <protectedRange password="CA9C" sqref="F57 B57" name="Диапазон3_16_1" securityDescriptor="O:WDG:WDD:(A;;CC;;;S-1-5-21-1281035640-548247933-376692995-11259)(A;;CC;;;S-1-5-21-1281035640-548247933-376692995-11258)(A;;CC;;;S-1-5-21-1281035640-548247933-376692995-5864)"/>
    <protectedRange password="CA9C" sqref="H57:K57" name="Диапазон3_16_1_1" securityDescriptor="O:WDG:WDD:(A;;CC;;;S-1-5-21-1281035640-548247933-376692995-11259)(A;;CC;;;S-1-5-21-1281035640-548247933-376692995-11258)(A;;CC;;;S-1-5-21-1281035640-548247933-376692995-5864)"/>
    <protectedRange password="CA9C" sqref="B48 F48" name="Диапазон3_16_1_2" securityDescriptor="O:WDG:WDD:(A;;CC;;;S-1-5-21-1281035640-548247933-376692995-11259)(A;;CC;;;S-1-5-21-1281035640-548247933-376692995-11258)(A;;CC;;;S-1-5-21-1281035640-548247933-376692995-5864)"/>
    <protectedRange password="CA9C" sqref="H48:K48" name="Диапазон3_16_1_1_1" securityDescriptor="O:WDG:WDD:(A;;CC;;;S-1-5-21-1281035640-548247933-376692995-11259)(A;;CC;;;S-1-5-21-1281035640-548247933-376692995-11258)(A;;CC;;;S-1-5-21-1281035640-548247933-376692995-5864)"/>
    <protectedRange password="CA9C" sqref="D48:E48 D53:E57" name="Диапазон3_16_1_2_1" securityDescriptor="O:WDG:WDD:(A;;CC;;;S-1-5-21-1281035640-548247933-376692995-11259)(A;;CC;;;S-1-5-21-1281035640-548247933-376692995-11258)(A;;CC;;;S-1-5-21-1281035640-548247933-376692995-5864)"/>
  </protectedRanges>
  <autoFilter ref="A9:AA59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1"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N9:U9"/>
    <mergeCell ref="Z7:Z8"/>
    <mergeCell ref="AA7:AA8"/>
    <mergeCell ref="M7:M8"/>
    <mergeCell ref="N7:U7"/>
    <mergeCell ref="V7:V8"/>
    <mergeCell ref="W7:W8"/>
    <mergeCell ref="X7:X8"/>
    <mergeCell ref="Y7:Y8"/>
  </mergeCells>
  <pageMargins left="0.70866141732283472" right="0.70866141732283472" top="0.74803149606299213" bottom="0.74803149606299213" header="0.31496062992125984" footer="0.31496062992125984"/>
  <pageSetup paperSize="8" scale="4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ДПЗ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</dc:creator>
  <cp:lastModifiedBy>Тусипкалиева Айгуль Мугиевна</cp:lastModifiedBy>
  <cp:lastPrinted>2015-11-30T04:09:15Z</cp:lastPrinted>
  <dcterms:created xsi:type="dcterms:W3CDTF">2015-08-24T07:09:18Z</dcterms:created>
  <dcterms:modified xsi:type="dcterms:W3CDTF">2015-12-08T06:40:16Z</dcterms:modified>
</cp:coreProperties>
</file>