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/>
  <mc:AlternateContent xmlns:mc="http://schemas.openxmlformats.org/markup-compatibility/2006">
    <mc:Choice Requires="x15">
      <x15ac:absPath xmlns:x15ac="http://schemas.microsoft.com/office/spreadsheetml/2010/11/ac" url="C:\Users\A.Tusipkalieva\Desktop\моя папка\ДПЗ изменения и дополнения\ДПЗ 36 изм.и доп\эмг\"/>
    </mc:Choice>
  </mc:AlternateContent>
  <bookViews>
    <workbookView xWindow="0" yWindow="0" windowWidth="28800" windowHeight="11835"/>
  </bookViews>
  <sheets>
    <sheet name="36" sheetId="14" r:id="rId1"/>
  </sheets>
  <definedNames>
    <definedName name="_xlnm._FilterDatabase" localSheetId="0" hidden="1">'36'!$A$7:$AB$7</definedName>
  </definedNames>
  <calcPr calcId="152511"/>
</workbook>
</file>

<file path=xl/calcChain.xml><?xml version="1.0" encoding="utf-8"?>
<calcChain xmlns="http://schemas.openxmlformats.org/spreadsheetml/2006/main">
  <c r="X43" i="14" l="1"/>
  <c r="Y43" i="14" s="1"/>
  <c r="Y33" i="14"/>
  <c r="R33" i="14"/>
  <c r="X16" i="14" l="1"/>
  <c r="Y16" i="14" s="1"/>
  <c r="X15" i="14"/>
  <c r="Y15" i="14" s="1"/>
  <c r="X14" i="14"/>
  <c r="X17" i="14" l="1"/>
  <c r="Y14" i="14"/>
  <c r="Y17" i="14" s="1"/>
  <c r="X42" i="14"/>
  <c r="Y42" i="14" s="1"/>
  <c r="X41" i="14" l="1"/>
  <c r="Y41" i="14" s="1"/>
  <c r="Y32" i="14"/>
  <c r="R38" i="14" l="1"/>
  <c r="X37" i="14" l="1"/>
  <c r="Y37" i="14" s="1"/>
  <c r="X38" i="14"/>
  <c r="X39" i="14"/>
  <c r="Y39" i="14" s="1"/>
  <c r="X40" i="14"/>
  <c r="Y40" i="14" s="1"/>
  <c r="X36" i="14"/>
  <c r="Y36" i="14" l="1"/>
  <c r="Y44" i="14" s="1"/>
  <c r="X44" i="14"/>
  <c r="Y38" i="14"/>
  <c r="X34" i="14"/>
  <c r="Y34" i="14" l="1"/>
  <c r="X20" i="14" l="1"/>
  <c r="X22" i="14"/>
  <c r="Y22" i="14" s="1"/>
  <c r="X23" i="14"/>
  <c r="Y23" i="14" s="1"/>
  <c r="X21" i="14"/>
  <c r="Y21" i="14" s="1"/>
  <c r="X24" i="14" l="1"/>
  <c r="Y24" i="14"/>
  <c r="Y20" i="14"/>
</calcChain>
</file>

<file path=xl/sharedStrings.xml><?xml version="1.0" encoding="utf-8"?>
<sst xmlns="http://schemas.openxmlformats.org/spreadsheetml/2006/main" count="357" uniqueCount="178">
  <si>
    <t>Способ закупок</t>
  </si>
  <si>
    <t>Регион, место поставки товара, выполнения работ, оказания услуг</t>
  </si>
  <si>
    <t>Кол-во, объем</t>
  </si>
  <si>
    <t>Маркетинговая цена за единицу, тенге без НДС</t>
  </si>
  <si>
    <t>Примечание</t>
  </si>
  <si>
    <t>Наименование организации</t>
  </si>
  <si>
    <t>Условия оплаты (размер авансового платежа), %</t>
  </si>
  <si>
    <t>Приоритет закупки</t>
  </si>
  <si>
    <t>Условия поставки по ИНКОТЕРМС 2010</t>
  </si>
  <si>
    <t>АО "Эмбамунайгаз"</t>
  </si>
  <si>
    <t>ОИ</t>
  </si>
  <si>
    <t>Атырауская область, г.Атырау</t>
  </si>
  <si>
    <t>ОТ</t>
  </si>
  <si>
    <t xml:space="preserve"> - в случае внесения дополнений в план закупок - соответствующая строка добавляется за последней порядковой строкой соответствующего раздела.</t>
  </si>
  <si>
    <t>- в случае внесения изменений или дополнений в план закупок, в верхнем правом углу помимо даты первичного утверждения указывается дата и номер внесения изменений или дополнений.</t>
  </si>
  <si>
    <t>Наименование организации.</t>
  </si>
  <si>
    <t>DDP</t>
  </si>
  <si>
    <t>авансовый платеж - 30%, оставшаяся часть в течение 30 рабочих дней с момента подписания акта приема-передачи</t>
  </si>
  <si>
    <t>План закупок составляется и утверждается идентичным на государственном и русском языках.</t>
  </si>
  <si>
    <t>Форма отчетности должна представляться в электронном виде, шрифт - Times New Roman, кегль - 10. Изменение формы отчетности не допускается.</t>
  </si>
  <si>
    <t>План закупок формируется с учетом фактических и нормативных остатков товарно-материальных ценностей на складах на начало и конец планируемого периода в разрезе товарной номенклатуры по каждому наименованию товара.</t>
  </si>
  <si>
    <t xml:space="preserve">Номер строки плана закупок. </t>
  </si>
  <si>
    <t>Порядок нумерации строк плана закупок.</t>
  </si>
  <si>
    <t>При формировании плана закупок:</t>
  </si>
  <si>
    <t xml:space="preserve"> - каждой строке плана закупок присваивается цифро-буквенное обозначение  соответствующего раздела. Цифра от буквы должна быть разделена пробелом.</t>
  </si>
  <si>
    <t xml:space="preserve">Пример: 15 Т - порядковый номер пятнадцатой строки раздела "Товары", 2 Р - порядковый номер второй строки раздела "Работы"  </t>
  </si>
  <si>
    <t xml:space="preserve">2 У - порядковый номер второй строки раздела "Услуги"  </t>
  </si>
  <si>
    <t xml:space="preserve"> - нумерация строки каждого раздела начинается с "1". </t>
  </si>
  <si>
    <t>При внесении изменений и/или дополнений в план закупок:</t>
  </si>
  <si>
    <t xml:space="preserve"> - при внесении изменений в план закупок (количества, суммы, места и условия поставки и т.д.) - соответствующее цифрово-буквенное обозначение строки остается,  </t>
  </si>
  <si>
    <t xml:space="preserve">при этом в графе "Примечание" по данной строке  указывается графа, в которой произошли изменения, суммы в графах 20, 21 изменяемых строк отражаются как "0". Под соответствующей строкой добавляется строка с тем же порядковым номером. </t>
  </si>
  <si>
    <t>Дополнительная характеристика. В данной графе указывается дополнительная (уточняющая) характеристика закупаемых товаров, работ или услуг; заполняется в случае необходимости.</t>
  </si>
  <si>
    <t xml:space="preserve">Способ закупок. Указывается сокращенная буквенная аббревиатура способа закупок согласно кодировки, указанной в разделе 5 Инструкции. </t>
  </si>
  <si>
    <t>Маркетинговая цена за единицу, тенге без НДС. Цена определяемая согласно Правил определения маркетинговых цен на товары. Возможно заполнение по разделам - "Работы", "Услуги".</t>
  </si>
  <si>
    <t>ОТП</t>
  </si>
  <si>
    <t>г.Атырау, ст.Тендык, УПТОиКО</t>
  </si>
  <si>
    <t>Ремни приводные клиновые, С-4000</t>
  </si>
  <si>
    <t>Ремни приводные клиновые, А-3550</t>
  </si>
  <si>
    <t>№</t>
  </si>
  <si>
    <t>Код ТРУ</t>
  </si>
  <si>
    <t>Наименование указанных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</si>
  <si>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</si>
  <si>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</si>
  <si>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Прогноз местного содержания, %</t>
  </si>
  <si>
    <t>Срок осуществления закупок (предполагаемая дата/месяц произведения)</t>
  </si>
  <si>
    <t>Ед. измерения</t>
  </si>
  <si>
    <t>Сумма, планируемая для закупок ТРУ без НДС, тенге</t>
  </si>
  <si>
    <t>Сумма, планируемая для закупок ТРУ с НДС, тенге</t>
  </si>
  <si>
    <t>Год закупки/год корректировки</t>
  </si>
  <si>
    <t>2012г.</t>
  </si>
  <si>
    <t>2013г.</t>
  </si>
  <si>
    <t>2014г.</t>
  </si>
  <si>
    <t>2015г.</t>
  </si>
  <si>
    <t>2016г.</t>
  </si>
  <si>
    <t>2017г.</t>
  </si>
  <si>
    <t>2018г.</t>
  </si>
  <si>
    <t>Ремень</t>
  </si>
  <si>
    <t>авансовый платеж - 30% с предоставлением банк. гарантий,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Заказчику</t>
  </si>
  <si>
    <t>Штука</t>
  </si>
  <si>
    <t>март, апрель</t>
  </si>
  <si>
    <t>авансовый платеж - 0%,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</t>
  </si>
  <si>
    <t>2019г.</t>
  </si>
  <si>
    <t>Кабель</t>
  </si>
  <si>
    <t>Кабель АВВГ 3х95+1х35</t>
  </si>
  <si>
    <t>декабрь</t>
  </si>
  <si>
    <t>Обеспечение охраны от пожаров промышленных объектов</t>
  </si>
  <si>
    <t>Услуги по пассажирским перевозкам железнодорожным транспортом вахтовых бригад АО "Эмбамунайгаз"</t>
  </si>
  <si>
    <t>2014/2015</t>
  </si>
  <si>
    <t>апрель, май, июнь</t>
  </si>
  <si>
    <t>ЭОТ</t>
  </si>
  <si>
    <t>октябрь-ноябрь</t>
  </si>
  <si>
    <t>78.10.11.000.003.00.0777.000000000000</t>
  </si>
  <si>
    <t>Услуги по аутсорсингу персонала</t>
  </si>
  <si>
    <t xml:space="preserve">Услуги по аутсорсингу персонала </t>
  </si>
  <si>
    <t xml:space="preserve">Атырауская область, Жылыойский район </t>
  </si>
  <si>
    <t>авансовый платеж - 0% от суммы договора,  платежи осуществляются по факту оказания услуг в течение 30 р.д. с момента подписания акта приема-передачи по итогам месяца</t>
  </si>
  <si>
    <t xml:space="preserve">Атырауская область, Макатский район </t>
  </si>
  <si>
    <t>Атырауская область, Исатайский район</t>
  </si>
  <si>
    <t>Услуги по аутсорсингу персонала (для Управления "Эмбамунайэнерго" - 6)</t>
  </si>
  <si>
    <t xml:space="preserve">г. Атырау </t>
  </si>
  <si>
    <t>Услуги по аутсорсингу персонала (для УПТОиКО - 4)</t>
  </si>
  <si>
    <t>14,16,17</t>
  </si>
  <si>
    <t>2020г.</t>
  </si>
  <si>
    <t>март-апрель</t>
  </si>
  <si>
    <t>22.19.40.300.000.00.0796.000000000133</t>
  </si>
  <si>
    <t>клиновый, приводный, с сечением С(В)-4000, ГОСТ 1284.2-89</t>
  </si>
  <si>
    <t>22.19.40.300.000.00.0796.000000000062</t>
  </si>
  <si>
    <t>клиновый, приводный, с сечением А-3550, ГОСТ 1284.2-89</t>
  </si>
  <si>
    <t>40-1 У</t>
  </si>
  <si>
    <t>49.10.11.100.000.00.0777.000000000000</t>
  </si>
  <si>
    <t>Услуги железнодорожного транспорта пассажирского экскурсионного</t>
  </si>
  <si>
    <t>Перевозки железнодорожным транспортом пассажирским экскурсионным</t>
  </si>
  <si>
    <t>101-1 У</t>
  </si>
  <si>
    <t>102-1 У</t>
  </si>
  <si>
    <t>Руководство по заполнению Формы плана долгосрочных закупок товаров, работ и услуг:</t>
  </si>
  <si>
    <t xml:space="preserve"> - при исключении строки (исключения позиции из плана закупок) - соответствующее цифро-буквенное обозначение строки остается, при этом в соответствующих строках граф  16,17 указывается "0", а в столбце Примечание указывается - "исключена".</t>
  </si>
  <si>
    <t>и буквенным обозначением и добавлением дополнительной нумерации. Пример: для изменения строки 2 Т, измененная строка нумеруется как 2-1 Т, при последующем изменении нумерация будет 2-2 Т и т.д.</t>
  </si>
  <si>
    <t>Наименование ТРУ. Заполняется согласно соответствующего кода ЕНС ТРУ .</t>
  </si>
  <si>
    <t>Краткая характеристика ТРУ. Заполняется согласно соответствующего кода ЕНС ТРУ. Номенклатура работ должна содержать сведения об объемах товаров, приобретаемых в рамках выполнения данных работ. При этом указание сведений об объемах товаров оформляется в виде отдельного приложения (неотъемлемая часть) Плана закупок.</t>
  </si>
  <si>
    <t xml:space="preserve">Регион, место поставки товара, выполнения работ, оказания услуг. Указывается  как регион, так и место поставки ТРУ. Пример: для товаров - Акмолинская область, г. Степногорск, склад ГМЗ или Акмолинская область,  ст. К-Боровое, для работ или услуг - г. Астана </t>
  </si>
  <si>
    <t xml:space="preserve">Условия поставки по ИНКОТЕРМС 2010. Пример: DDP    </t>
  </si>
  <si>
    <t xml:space="preserve">Условия оплаты. Пример: авансовый платеж - 0%, оставшаяся часть в течении 30 рабочих дней с момента подписания акта приема - передачи поставленных товаров/ выполненных работ/ оказанных услуг. </t>
  </si>
  <si>
    <t>Единица измерения. Наименование единиц измерения товаров указывается согласно коду ЕНС ТРУ. По работам и услугам не заполняется</t>
  </si>
  <si>
    <t>Сумма, планируемая для закупок ТРУ без НДС,  тенге. Сумма, планируемая для закупок ТРУ с НДС,  тенге. В данных графах отражается вся сумма на весь объем долгосрочных закупок, без НДС и с НДС, соответственно.</t>
  </si>
  <si>
    <t>134-5 Т</t>
  </si>
  <si>
    <t>97-2 У</t>
  </si>
  <si>
    <t>98-2 У</t>
  </si>
  <si>
    <t>Услуги по аутсорсингу персонала (для НГДУ "Жылыоймунайгаз"- 33)</t>
  </si>
  <si>
    <t>Услуги по аутсорсингу персонала (для НГДУ "Доссормунайгаз" - 20)</t>
  </si>
  <si>
    <t>129-6 Т</t>
  </si>
  <si>
    <t>99-3 У</t>
  </si>
  <si>
    <t>Услуги по аутсорсингу персонала (для НГДУ "Жаикмунайгаз" - 27)</t>
  </si>
  <si>
    <t>Километр (тысяча метров)</t>
  </si>
  <si>
    <t>Приложение 1</t>
  </si>
  <si>
    <t>1. Товары</t>
  </si>
  <si>
    <t>исключить</t>
  </si>
  <si>
    <t>Итого по товарам исключить</t>
  </si>
  <si>
    <t>включить</t>
  </si>
  <si>
    <t>3. Услуги</t>
  </si>
  <si>
    <t>итого по услугам исключить</t>
  </si>
  <si>
    <t>итого по услугам включить</t>
  </si>
  <si>
    <t>Ф.И.О. и должность ответственного лица, заполнившего данную форму и контактный телефон. Инженер (МТС) отдела планирования закупок, местного содержания и логистики Тусипкалиева А.М. тел.8 7122 993232</t>
  </si>
  <si>
    <t xml:space="preserve">Код ТРУ . Указывается код товара, работы или услуги  на уровне 14 символов из кодов ЕНС ТРУ для работ и услуг, на уровне 17- для товаров. </t>
  </si>
  <si>
    <t>Прогноз местного содержания. Указывается прогноз местного содержания в закупках товаров, работ или услуг. Не допускается указание прогноза в виде 0-100%.</t>
  </si>
  <si>
    <t>Срок осуществления закупок. Указывается число и месяц закупки (как минимум месяц); не допускается указание срока осуществления закупок в виде "январь - декабрь" или "в течение года", "1-4 кв". Допускается указание в виде - "1 декада января", "январь-февраль", "июнь-июль", "январь, март, июнь, сентябрь".</t>
  </si>
  <si>
    <t xml:space="preserve">Количество, объем. Указывается количество, объем закупаемых товаров, по годам поставки, в соответствии с единицей измерения, указанной в графе 13. По работам и услугам заполняется по суммам, выделенным для каждого года </t>
  </si>
  <si>
    <t>Приоритет закупки. Указывается один из приоритетов, отдаваемый при проведении закупки категориям поставщиков, указанных в Правилах закупок. Для закупок среди отечественных товаропроизводителей указывается аббревиатура ОТП, для организаций инвалидов - ОИН, для отечественных предпринимателей - ОП, для предприятий региона - ПР, для отечественных товаропроизводителей Холдинга - ОТПХ, для организаций, входящих в Холдинг - ОВХ, для отечественных поставщиков работ, услуг - ОПРУ</t>
  </si>
  <si>
    <t>Год закупки/год корректировки. Указывается фактический год проведения закупки. Пример - 2012. После проведения соответствующих корректировок  дополнительно указывается год проведения корректировки. Пример 2012/2013, 2012/2015</t>
  </si>
  <si>
    <t>Примечание. Указывается графа, в которой произошли изменения по соответствующей строке плана закупок. Пример - 18.</t>
  </si>
  <si>
    <t>36 изменения и дополнения в План долгосрочных закупок товаров, работ и услуг АО "Эмбамунайгаз"</t>
  </si>
  <si>
    <t>42.11.20.335.000.00.0999.000000000000</t>
  </si>
  <si>
    <t>Работы по сооружению автомобильной дороги</t>
  </si>
  <si>
    <t>Автодорога м/р Ю.З.Камышитовое-Ю.В.Камышитовое</t>
  </si>
  <si>
    <t>41.00.40.000.001.00.0999.000000000000</t>
  </si>
  <si>
    <t>Работы по возведению (строительству) нежилых зданий/сооружений</t>
  </si>
  <si>
    <t>Гараж-бокс на 24 единиц с благоустройством территории гаража СТиТТ м/р С.Балгимбаева</t>
  </si>
  <si>
    <t>42.22.21.335.005.00.0999.000000000000</t>
  </si>
  <si>
    <t>Работы по ремонту/реконструкции линий электропередач и аналогичного линейного оборудования/объектов</t>
  </si>
  <si>
    <t xml:space="preserve">Повышение надежности электроснабжения м/р Жанаталап </t>
  </si>
  <si>
    <t>Технологическая насосная станция ЦППН Прорва</t>
  </si>
  <si>
    <t xml:space="preserve">Атырауская область Исатайский район </t>
  </si>
  <si>
    <t xml:space="preserve">Атырауская область Жылыойский район </t>
  </si>
  <si>
    <t>114 У</t>
  </si>
  <si>
    <t xml:space="preserve">октябрь - декабрь </t>
  </si>
  <si>
    <t>97-3 У</t>
  </si>
  <si>
    <t>98-3 У</t>
  </si>
  <si>
    <t>99-4 У</t>
  </si>
  <si>
    <t>101-2 У</t>
  </si>
  <si>
    <t>102-2 У</t>
  </si>
  <si>
    <t>доп.сумма 11 760 952,50 тг без НДС</t>
  </si>
  <si>
    <t>доп.сумма 3 513 717,12 тг без НДС</t>
  </si>
  <si>
    <t>доп.сумма 5 270 575,68 тг без НДС</t>
  </si>
  <si>
    <t>доп.сумма 2 031 741,03 тг без НДС</t>
  </si>
  <si>
    <t>доп.сумма 4 913 671,68 тг без НДС</t>
  </si>
  <si>
    <t>40-2 У</t>
  </si>
  <si>
    <t>доп.сумма 8 565 345,00 тг без НДС</t>
  </si>
  <si>
    <t>84.25.11.000.001.00.0777.000000000000</t>
  </si>
  <si>
    <t>Услуги по тушению пожаров/предупреждению пожаров</t>
  </si>
  <si>
    <t>Итого по товарам включить</t>
  </si>
  <si>
    <t>129-7 Т</t>
  </si>
  <si>
    <t>134-6 Т</t>
  </si>
  <si>
    <t>27.32.13.700.000.00.0008.000000000133</t>
  </si>
  <si>
    <t>856 Т</t>
  </si>
  <si>
    <t>марка АВВГ, 3*95+1*50 мм2</t>
  </si>
  <si>
    <t>23 Р</t>
  </si>
  <si>
    <t>24 Р</t>
  </si>
  <si>
    <t>25 Р</t>
  </si>
  <si>
    <t>26 Р</t>
  </si>
  <si>
    <t>2. Работы</t>
  </si>
  <si>
    <t>Итого по работам включить</t>
  </si>
  <si>
    <t>39-2 У</t>
  </si>
  <si>
    <t>49.42.19.000.000.00.0777.000000000000</t>
  </si>
  <si>
    <t>Услуги по перевозкам легковым автотранспортом</t>
  </si>
  <si>
    <t>Услуги по пассажирским перевозкам автомобильным транспортом работников АО "Эмбамунайгаз"</t>
  </si>
  <si>
    <t>февраль, март</t>
  </si>
  <si>
    <t>39-3 У</t>
  </si>
  <si>
    <t>доп.сумма 22 324 479,96 тг без НДС</t>
  </si>
  <si>
    <t>к приказу  АО Эмбамунайгаз  №814  от 17.10.2016г.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</si>
</sst>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р_._-;\-* #,##0.00\ _р_._-;_-* &quot;-&quot;??\ _р_._-;_-@_-"/>
    <numFmt numFmtId="164" formatCode="_-* #,##0.00_р_._-;\-* #,##0.00_р_._-;_-* &quot;-&quot;??_р_._-;_-@_-"/>
    <numFmt numFmtId="165" formatCode="&quot;€&quot;#,##0;[Red]\-&quot;€&quot;#,##0"/>
    <numFmt numFmtId="166" formatCode="_(* #,##0.00_);_(* \(#,##0.00\);_(* &quot;-&quot;??_);_(@_)"/>
    <numFmt numFmtId="167" formatCode="#,##0.00;[Red]#,##0.00"/>
  </numFmts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u/>
      <sz val="10"/>
      <color indexed="12"/>
      <name val="Arial"/>
      <family val="2"/>
    </font>
    <font>
      <sz val="10"/>
      <name val="Helv"/>
    </font>
    <font>
      <sz val="11"/>
      <color indexed="8"/>
      <name val="Calibri"/>
      <family val="2"/>
    </font>
    <font>
      <sz val="11"/>
      <color indexed="17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lightGray">
        <fgColor indexed="9"/>
        <bgColor indexed="9"/>
      </patternFill>
    </fill>
    <fill>
      <patternFill patternType="mediumGray">
        <fgColor indexed="9"/>
        <bgColor indexed="4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1">
    <xf numFmtId="0" fontId="0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40" fontId="2" fillId="3" borderId="1"/>
    <xf numFmtId="40" fontId="2" fillId="3" borderId="1"/>
    <xf numFmtId="49" fontId="10" fillId="4" borderId="2">
      <alignment vertical="center"/>
    </xf>
    <xf numFmtId="0" fontId="5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5" fillId="0" borderId="0"/>
    <xf numFmtId="9" fontId="2" fillId="0" borderId="0" applyFont="0" applyFill="0" applyBorder="0" applyAlignment="0" applyProtection="0"/>
    <xf numFmtId="0" fontId="5" fillId="0" borderId="0"/>
    <xf numFmtId="0" fontId="2" fillId="0" borderId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7" fillId="2" borderId="0" applyNumberFormat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</cellStyleXfs>
  <cellXfs count="138">
    <xf numFmtId="0" fontId="0" fillId="0" borderId="0" xfId="0"/>
    <xf numFmtId="0" fontId="12" fillId="0" borderId="0" xfId="21" applyFont="1" applyFill="1" applyAlignment="1">
      <alignment horizontal="center" vertical="center"/>
    </xf>
    <xf numFmtId="0" fontId="12" fillId="0" borderId="0" xfId="21" applyFont="1" applyFill="1" applyAlignment="1">
      <alignment horizontal="left" vertical="center"/>
    </xf>
    <xf numFmtId="166" fontId="12" fillId="0" borderId="0" xfId="42" applyFont="1" applyFill="1" applyAlignment="1">
      <alignment horizontal="center" vertical="center"/>
    </xf>
    <xf numFmtId="4" fontId="12" fillId="0" borderId="0" xfId="42" applyNumberFormat="1" applyFont="1" applyFill="1" applyAlignment="1">
      <alignment horizontal="center" vertical="center"/>
    </xf>
    <xf numFmtId="0" fontId="12" fillId="0" borderId="0" xfId="22" applyFont="1" applyFill="1" applyBorder="1" applyAlignment="1">
      <alignment horizontal="left" vertical="center"/>
    </xf>
    <xf numFmtId="4" fontId="12" fillId="0" borderId="0" xfId="21" applyNumberFormat="1" applyFont="1" applyFill="1" applyAlignment="1">
      <alignment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11" xfId="0" applyFont="1" applyFill="1" applyBorder="1"/>
    <xf numFmtId="0" fontId="12" fillId="0" borderId="11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left"/>
    </xf>
    <xf numFmtId="4" fontId="12" fillId="0" borderId="11" xfId="0" applyNumberFormat="1" applyFont="1" applyFill="1" applyBorder="1" applyAlignment="1">
      <alignment vertical="center"/>
    </xf>
    <xf numFmtId="0" fontId="12" fillId="0" borderId="11" xfId="0" applyFont="1" applyFill="1" applyBorder="1" applyAlignment="1"/>
    <xf numFmtId="0" fontId="12" fillId="0" borderId="0" xfId="0" applyFont="1" applyFill="1"/>
    <xf numFmtId="0" fontId="14" fillId="0" borderId="0" xfId="22" applyFont="1" applyFill="1" applyAlignment="1">
      <alignment horizontal="left" vertical="center"/>
    </xf>
    <xf numFmtId="0" fontId="12" fillId="0" borderId="0" xfId="0" applyFont="1" applyFill="1" applyAlignment="1">
      <alignment horizontal="center"/>
    </xf>
    <xf numFmtId="0" fontId="12" fillId="0" borderId="0" xfId="62" applyFont="1" applyFill="1" applyAlignment="1"/>
    <xf numFmtId="0" fontId="12" fillId="0" borderId="0" xfId="62" applyFont="1" applyFill="1" applyAlignment="1">
      <alignment horizontal="center" vertical="center"/>
    </xf>
    <xf numFmtId="0" fontId="12" fillId="0" borderId="0" xfId="0" applyFont="1" applyFill="1" applyAlignment="1"/>
    <xf numFmtId="167" fontId="14" fillId="0" borderId="0" xfId="22" applyNumberFormat="1" applyFont="1" applyFill="1" applyAlignment="1">
      <alignment vertical="center"/>
    </xf>
    <xf numFmtId="0" fontId="19" fillId="0" borderId="0" xfId="21" applyFont="1" applyFill="1" applyAlignment="1">
      <alignment horizontal="center" vertical="center"/>
    </xf>
    <xf numFmtId="166" fontId="19" fillId="0" borderId="0" xfId="42" applyFont="1" applyFill="1" applyAlignment="1">
      <alignment horizontal="center" vertical="center"/>
    </xf>
    <xf numFmtId="4" fontId="19" fillId="0" borderId="0" xfId="42" applyNumberFormat="1" applyFont="1" applyFill="1" applyAlignment="1">
      <alignment horizontal="center" vertical="center"/>
    </xf>
    <xf numFmtId="0" fontId="19" fillId="0" borderId="0" xfId="22" applyFont="1" applyFill="1" applyAlignment="1">
      <alignment horizontal="left" vertical="center"/>
    </xf>
    <xf numFmtId="0" fontId="19" fillId="0" borderId="0" xfId="22" applyFont="1" applyFill="1" applyAlignment="1">
      <alignment horizontal="center" vertical="center"/>
    </xf>
    <xf numFmtId="4" fontId="14" fillId="0" borderId="11" xfId="21" applyNumberFormat="1" applyFont="1" applyFill="1" applyBorder="1" applyAlignment="1">
      <alignment horizontal="center" vertical="center"/>
    </xf>
    <xf numFmtId="0" fontId="14" fillId="0" borderId="11" xfId="21" applyFont="1" applyFill="1" applyBorder="1" applyAlignment="1">
      <alignment horizontal="left" vertical="center"/>
    </xf>
    <xf numFmtId="0" fontId="14" fillId="0" borderId="11" xfId="21" applyFont="1" applyFill="1" applyBorder="1" applyAlignment="1">
      <alignment horizontal="center" vertical="center"/>
    </xf>
    <xf numFmtId="0" fontId="14" fillId="0" borderId="11" xfId="21" applyFont="1" applyFill="1" applyBorder="1" applyAlignment="1">
      <alignment horizontal="center"/>
    </xf>
    <xf numFmtId="0" fontId="14" fillId="0" borderId="11" xfId="40" applyNumberFormat="1" applyFont="1" applyFill="1" applyBorder="1" applyAlignment="1">
      <alignment horizontal="left" vertical="center"/>
    </xf>
    <xf numFmtId="0" fontId="12" fillId="0" borderId="11" xfId="0" applyFont="1" applyFill="1" applyBorder="1" applyAlignment="1">
      <alignment horizontal="right"/>
    </xf>
    <xf numFmtId="4" fontId="14" fillId="0" borderId="11" xfId="0" applyNumberFormat="1" applyFont="1" applyFill="1" applyBorder="1"/>
    <xf numFmtId="0" fontId="13" fillId="0" borderId="0" xfId="0" applyNumberFormat="1" applyFont="1" applyFill="1" applyBorder="1"/>
    <xf numFmtId="0" fontId="20" fillId="0" borderId="0" xfId="0" applyNumberFormat="1" applyFont="1" applyFill="1" applyBorder="1"/>
    <xf numFmtId="0" fontId="21" fillId="0" borderId="0" xfId="0" applyNumberFormat="1" applyFont="1" applyFill="1" applyBorder="1" applyAlignment="1">
      <alignment wrapText="1"/>
    </xf>
    <xf numFmtId="0" fontId="21" fillId="0" borderId="0" xfId="0" applyNumberFormat="1" applyFont="1" applyFill="1" applyBorder="1"/>
    <xf numFmtId="0" fontId="22" fillId="0" borderId="0" xfId="0" applyNumberFormat="1" applyFont="1" applyFill="1" applyBorder="1"/>
    <xf numFmtId="0" fontId="23" fillId="0" borderId="0" xfId="0" applyNumberFormat="1" applyFont="1" applyFill="1" applyBorder="1"/>
    <xf numFmtId="0" fontId="24" fillId="0" borderId="0" xfId="0" applyNumberFormat="1" applyFont="1" applyFill="1" applyBorder="1"/>
    <xf numFmtId="0" fontId="25" fillId="0" borderId="0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/>
    <xf numFmtId="0" fontId="20" fillId="0" borderId="0" xfId="0" applyNumberFormat="1" applyFont="1" applyFill="1" applyBorder="1" applyAlignment="1">
      <alignment wrapText="1"/>
    </xf>
    <xf numFmtId="0" fontId="26" fillId="0" borderId="0" xfId="0" applyNumberFormat="1" applyFont="1" applyFill="1" applyBorder="1" applyAlignment="1">
      <alignment horizontal="left"/>
    </xf>
    <xf numFmtId="0" fontId="20" fillId="0" borderId="0" xfId="0" applyNumberFormat="1" applyFont="1" applyFill="1" applyBorder="1" applyAlignment="1">
      <alignment horizontal="left"/>
    </xf>
    <xf numFmtId="0" fontId="27" fillId="0" borderId="0" xfId="0" applyNumberFormat="1" applyFont="1" applyFill="1" applyBorder="1"/>
    <xf numFmtId="49" fontId="20" fillId="0" borderId="0" xfId="0" applyNumberFormat="1" applyFont="1" applyFill="1" applyBorder="1"/>
    <xf numFmtId="0" fontId="20" fillId="0" borderId="0" xfId="0" applyNumberFormat="1" applyFont="1" applyFill="1" applyBorder="1" applyAlignment="1">
      <alignment vertical="center"/>
    </xf>
    <xf numFmtId="0" fontId="20" fillId="0" borderId="0" xfId="0" applyNumberFormat="1" applyFont="1" applyFill="1" applyBorder="1" applyAlignment="1">
      <alignment vertical="center" wrapText="1"/>
    </xf>
    <xf numFmtId="0" fontId="12" fillId="0" borderId="0" xfId="0" applyFont="1" applyFill="1" applyAlignment="1">
      <alignment horizontal="center" vertical="center"/>
    </xf>
    <xf numFmtId="4" fontId="12" fillId="0" borderId="0" xfId="0" applyNumberFormat="1" applyFont="1" applyFill="1" applyAlignment="1">
      <alignment horizontal="center"/>
    </xf>
    <xf numFmtId="0" fontId="0" fillId="0" borderId="0" xfId="0" applyFill="1"/>
    <xf numFmtId="0" fontId="12" fillId="0" borderId="9" xfId="0" applyFont="1" applyFill="1" applyBorder="1" applyAlignment="1"/>
    <xf numFmtId="0" fontId="14" fillId="0" borderId="9" xfId="40" applyNumberFormat="1" applyFont="1" applyFill="1" applyBorder="1" applyAlignment="1">
      <alignment horizontal="left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right"/>
    </xf>
    <xf numFmtId="0" fontId="12" fillId="0" borderId="9" xfId="0" applyFont="1" applyFill="1" applyBorder="1" applyAlignment="1">
      <alignment horizontal="center"/>
    </xf>
    <xf numFmtId="4" fontId="12" fillId="0" borderId="0" xfId="0" applyNumberFormat="1" applyFont="1" applyFill="1" applyAlignment="1"/>
    <xf numFmtId="43" fontId="12" fillId="0" borderId="0" xfId="0" applyNumberFormat="1" applyFont="1" applyFill="1" applyAlignment="1"/>
    <xf numFmtId="0" fontId="14" fillId="0" borderId="12" xfId="21" applyFont="1" applyFill="1" applyBorder="1" applyAlignment="1">
      <alignment horizontal="left" vertical="center"/>
    </xf>
    <xf numFmtId="0" fontId="14" fillId="0" borderId="12" xfId="21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left"/>
    </xf>
    <xf numFmtId="4" fontId="14" fillId="0" borderId="12" xfId="21" applyNumberFormat="1" applyFont="1" applyFill="1" applyBorder="1" applyAlignment="1">
      <alignment horizontal="center" vertical="center"/>
    </xf>
    <xf numFmtId="0" fontId="14" fillId="0" borderId="12" xfId="21" applyFont="1" applyFill="1" applyBorder="1" applyAlignment="1">
      <alignment horizontal="center"/>
    </xf>
    <xf numFmtId="4" fontId="14" fillId="0" borderId="11" xfId="0" applyNumberFormat="1" applyFont="1" applyFill="1" applyBorder="1" applyAlignment="1">
      <alignment vertical="center"/>
    </xf>
    <xf numFmtId="0" fontId="14" fillId="0" borderId="1" xfId="21" applyFont="1" applyFill="1" applyBorder="1" applyAlignment="1">
      <alignment horizontal="left" vertical="center"/>
    </xf>
    <xf numFmtId="0" fontId="14" fillId="0" borderId="1" xfId="2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/>
    </xf>
    <xf numFmtId="4" fontId="14" fillId="0" borderId="1" xfId="21" applyNumberFormat="1" applyFont="1" applyFill="1" applyBorder="1" applyAlignment="1">
      <alignment horizontal="center" vertical="center"/>
    </xf>
    <xf numFmtId="0" fontId="14" fillId="0" borderId="1" xfId="21" applyFont="1" applyFill="1" applyBorder="1" applyAlignment="1">
      <alignment horizontal="center"/>
    </xf>
    <xf numFmtId="4" fontId="21" fillId="0" borderId="0" xfId="0" applyNumberFormat="1" applyFont="1" applyFill="1" applyBorder="1"/>
    <xf numFmtId="0" fontId="20" fillId="0" borderId="0" xfId="0" applyNumberFormat="1" applyFont="1" applyFill="1" applyBorder="1" applyAlignment="1">
      <alignment horizontal="left" wrapText="1"/>
    </xf>
    <xf numFmtId="0" fontId="14" fillId="0" borderId="9" xfId="21" applyFont="1" applyFill="1" applyBorder="1" applyAlignment="1">
      <alignment vertical="center"/>
    </xf>
    <xf numFmtId="0" fontId="14" fillId="0" borderId="3" xfId="21" applyFont="1" applyFill="1" applyBorder="1" applyAlignment="1">
      <alignment vertical="center"/>
    </xf>
    <xf numFmtId="0" fontId="20" fillId="0" borderId="0" xfId="0" applyNumberFormat="1" applyFont="1" applyFill="1" applyBorder="1" applyAlignment="1">
      <alignment horizontal="left" wrapText="1"/>
    </xf>
    <xf numFmtId="0" fontId="20" fillId="0" borderId="0" xfId="0" applyNumberFormat="1" applyFont="1" applyFill="1" applyBorder="1" applyAlignment="1">
      <alignment horizontal="left" vertical="center" wrapText="1"/>
    </xf>
    <xf numFmtId="4" fontId="14" fillId="0" borderId="10" xfId="21" applyNumberFormat="1" applyFont="1" applyFill="1" applyBorder="1" applyAlignment="1">
      <alignment horizontal="center" vertical="center"/>
    </xf>
    <xf numFmtId="4" fontId="14" fillId="0" borderId="7" xfId="21" applyNumberFormat="1" applyFont="1" applyFill="1" applyBorder="1" applyAlignment="1">
      <alignment horizontal="center" vertical="center"/>
    </xf>
    <xf numFmtId="4" fontId="14" fillId="0" borderId="8" xfId="21" applyNumberFormat="1" applyFont="1" applyFill="1" applyBorder="1" applyAlignment="1">
      <alignment horizontal="center" vertical="center"/>
    </xf>
    <xf numFmtId="4" fontId="14" fillId="0" borderId="9" xfId="21" applyNumberFormat="1" applyFont="1" applyFill="1" applyBorder="1" applyAlignment="1">
      <alignment vertical="center"/>
    </xf>
    <xf numFmtId="4" fontId="14" fillId="0" borderId="3" xfId="21" applyNumberFormat="1" applyFont="1" applyFill="1" applyBorder="1" applyAlignment="1">
      <alignment vertical="center"/>
    </xf>
    <xf numFmtId="4" fontId="12" fillId="0" borderId="6" xfId="0" applyNumberFormat="1" applyFont="1" applyFill="1" applyBorder="1" applyAlignment="1">
      <alignment vertical="center"/>
    </xf>
    <xf numFmtId="4" fontId="12" fillId="0" borderId="13" xfId="0" applyNumberFormat="1" applyFont="1" applyFill="1" applyBorder="1" applyAlignment="1">
      <alignment vertical="center"/>
    </xf>
    <xf numFmtId="4" fontId="12" fillId="0" borderId="13" xfId="22" applyNumberFormat="1" applyFont="1" applyFill="1" applyBorder="1" applyAlignment="1">
      <alignment vertical="center"/>
    </xf>
    <xf numFmtId="49" fontId="12" fillId="0" borderId="13" xfId="0" applyNumberFormat="1" applyFont="1" applyFill="1" applyBorder="1" applyAlignment="1">
      <alignment horizontal="left" vertical="center"/>
    </xf>
    <xf numFmtId="0" fontId="12" fillId="0" borderId="13" xfId="0" applyFont="1" applyFill="1" applyBorder="1" applyAlignment="1">
      <alignment horizontal="left"/>
    </xf>
    <xf numFmtId="0" fontId="12" fillId="0" borderId="13" xfId="0" applyNumberFormat="1" applyFont="1" applyFill="1" applyBorder="1" applyAlignment="1">
      <alignment horizontal="left" vertical="center"/>
    </xf>
    <xf numFmtId="0" fontId="12" fillId="0" borderId="13" xfId="37" applyFont="1" applyFill="1" applyBorder="1" applyAlignment="1">
      <alignment horizontal="left" vertical="center"/>
    </xf>
    <xf numFmtId="1" fontId="12" fillId="0" borderId="13" xfId="22" applyNumberFormat="1" applyFont="1" applyFill="1" applyBorder="1" applyAlignment="1">
      <alignment horizontal="left" vertical="center"/>
    </xf>
    <xf numFmtId="0" fontId="12" fillId="0" borderId="13" xfId="22" applyFont="1" applyFill="1" applyBorder="1" applyAlignment="1">
      <alignment horizontal="left" vertical="center"/>
    </xf>
    <xf numFmtId="4" fontId="14" fillId="0" borderId="13" xfId="22" applyNumberFormat="1" applyFont="1" applyFill="1" applyBorder="1" applyAlignment="1">
      <alignment vertical="center"/>
    </xf>
    <xf numFmtId="49" fontId="12" fillId="0" borderId="13" xfId="22" applyNumberFormat="1" applyFont="1" applyFill="1" applyBorder="1" applyAlignment="1">
      <alignment horizontal="center" vertical="center"/>
    </xf>
    <xf numFmtId="0" fontId="12" fillId="0" borderId="13" xfId="0" applyFont="1" applyFill="1" applyBorder="1" applyAlignment="1"/>
    <xf numFmtId="0" fontId="12" fillId="0" borderId="11" xfId="40" applyNumberFormat="1" applyFont="1" applyFill="1" applyBorder="1" applyAlignment="1">
      <alignment horizontal="left" vertical="center"/>
    </xf>
    <xf numFmtId="0" fontId="12" fillId="0" borderId="11" xfId="21" applyFont="1" applyFill="1" applyBorder="1" applyAlignment="1">
      <alignment horizontal="left" vertical="center"/>
    </xf>
    <xf numFmtId="4" fontId="12" fillId="0" borderId="11" xfId="40" applyNumberFormat="1" applyFont="1" applyFill="1" applyBorder="1" applyAlignment="1">
      <alignment horizontal="right" vertical="center"/>
    </xf>
    <xf numFmtId="0" fontId="12" fillId="0" borderId="11" xfId="22" applyFont="1" applyFill="1" applyBorder="1" applyAlignment="1">
      <alignment horizontal="left" vertical="center"/>
    </xf>
    <xf numFmtId="0" fontId="12" fillId="0" borderId="11" xfId="40" applyNumberFormat="1" applyFont="1" applyFill="1" applyBorder="1" applyAlignment="1" applyProtection="1">
      <alignment horizontal="left" vertical="center"/>
      <protection hidden="1"/>
    </xf>
    <xf numFmtId="0" fontId="12" fillId="0" borderId="11" xfId="22" applyFont="1" applyFill="1" applyBorder="1" applyAlignment="1" applyProtection="1">
      <alignment horizontal="left" vertical="center"/>
      <protection hidden="1"/>
    </xf>
    <xf numFmtId="0" fontId="12" fillId="0" borderId="11" xfId="40" applyFont="1" applyFill="1" applyBorder="1" applyAlignment="1" applyProtection="1">
      <alignment horizontal="left" vertical="center"/>
      <protection hidden="1"/>
    </xf>
    <xf numFmtId="166" fontId="12" fillId="0" borderId="11" xfId="42" applyFont="1" applyFill="1" applyBorder="1" applyAlignment="1">
      <alignment horizontal="center" vertical="center"/>
    </xf>
    <xf numFmtId="4" fontId="12" fillId="0" borderId="11" xfId="42" applyNumberFormat="1" applyFont="1" applyFill="1" applyBorder="1" applyAlignment="1">
      <alignment vertical="center"/>
    </xf>
    <xf numFmtId="4" fontId="12" fillId="0" borderId="11" xfId="21" applyNumberFormat="1" applyFont="1" applyFill="1" applyBorder="1" applyAlignment="1">
      <alignment vertical="center"/>
    </xf>
    <xf numFmtId="4" fontId="12" fillId="0" borderId="11" xfId="0" applyNumberFormat="1" applyFont="1" applyFill="1" applyBorder="1" applyAlignment="1">
      <alignment horizontal="left" vertical="center"/>
    </xf>
    <xf numFmtId="0" fontId="12" fillId="0" borderId="11" xfId="0" applyNumberFormat="1" applyFont="1" applyFill="1" applyBorder="1" applyAlignment="1">
      <alignment horizontal="center" vertical="center"/>
    </xf>
    <xf numFmtId="0" fontId="12" fillId="0" borderId="1" xfId="38" applyFont="1" applyFill="1" applyBorder="1" applyAlignment="1">
      <alignment horizontal="right" vertical="center"/>
    </xf>
    <xf numFmtId="0" fontId="12" fillId="0" borderId="11" xfId="0" applyNumberFormat="1" applyFont="1" applyFill="1" applyBorder="1" applyAlignment="1">
      <alignment horizontal="center"/>
    </xf>
    <xf numFmtId="0" fontId="12" fillId="0" borderId="4" xfId="22" applyFont="1" applyFill="1" applyBorder="1" applyAlignment="1">
      <alignment horizontal="left" vertical="center"/>
    </xf>
    <xf numFmtId="0" fontId="12" fillId="0" borderId="4" xfId="40" applyNumberFormat="1" applyFont="1" applyFill="1" applyBorder="1" applyAlignment="1" applyProtection="1">
      <alignment horizontal="left" vertical="center"/>
      <protection hidden="1"/>
    </xf>
    <xf numFmtId="0" fontId="12" fillId="0" borderId="4" xfId="22" applyFont="1" applyFill="1" applyBorder="1" applyAlignment="1" applyProtection="1">
      <alignment horizontal="left" vertical="center"/>
      <protection hidden="1"/>
    </xf>
    <xf numFmtId="0" fontId="12" fillId="0" borderId="4" xfId="40" applyFont="1" applyFill="1" applyBorder="1" applyAlignment="1" applyProtection="1">
      <alignment horizontal="left" vertical="center"/>
      <protection hidden="1"/>
    </xf>
    <xf numFmtId="0" fontId="12" fillId="0" borderId="4" xfId="0" applyNumberFormat="1" applyFont="1" applyFill="1" applyBorder="1" applyAlignment="1">
      <alignment horizontal="left" vertical="center"/>
    </xf>
    <xf numFmtId="4" fontId="12" fillId="0" borderId="4" xfId="0" applyNumberFormat="1" applyFont="1" applyFill="1" applyBorder="1" applyAlignment="1">
      <alignment vertical="center"/>
    </xf>
    <xf numFmtId="4" fontId="12" fillId="0" borderId="4" xfId="42" applyNumberFormat="1" applyFont="1" applyFill="1" applyBorder="1" applyAlignment="1">
      <alignment vertical="center"/>
    </xf>
    <xf numFmtId="4" fontId="12" fillId="0" borderId="6" xfId="42" applyNumberFormat="1" applyFont="1" applyFill="1" applyBorder="1" applyAlignment="1">
      <alignment vertical="center"/>
    </xf>
    <xf numFmtId="4" fontId="12" fillId="0" borderId="1" xfId="21" applyNumberFormat="1" applyFont="1" applyFill="1" applyBorder="1" applyAlignment="1">
      <alignment vertical="center"/>
    </xf>
    <xf numFmtId="0" fontId="12" fillId="0" borderId="5" xfId="0" applyNumberFormat="1" applyFont="1" applyFill="1" applyBorder="1" applyAlignment="1">
      <alignment horizontal="center" vertical="center"/>
    </xf>
    <xf numFmtId="0" fontId="12" fillId="0" borderId="1" xfId="21" applyFont="1" applyFill="1" applyBorder="1" applyAlignment="1">
      <alignment horizontal="left" vertical="center"/>
    </xf>
    <xf numFmtId="0" fontId="12" fillId="0" borderId="1" xfId="40" applyNumberFormat="1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40" applyFont="1" applyFill="1" applyBorder="1" applyAlignment="1">
      <alignment horizontal="left" vertical="center"/>
    </xf>
    <xf numFmtId="4" fontId="12" fillId="0" borderId="6" xfId="21" applyNumberFormat="1" applyFont="1" applyFill="1" applyBorder="1" applyAlignment="1">
      <alignment vertical="center"/>
    </xf>
    <xf numFmtId="0" fontId="12" fillId="0" borderId="1" xfId="21" applyFont="1" applyFill="1" applyBorder="1" applyAlignment="1">
      <alignment horizontal="center" vertical="center"/>
    </xf>
    <xf numFmtId="1" fontId="12" fillId="0" borderId="1" xfId="21" applyNumberFormat="1" applyFont="1" applyFill="1" applyBorder="1" applyAlignment="1">
      <alignment horizontal="center" vertical="center"/>
    </xf>
    <xf numFmtId="4" fontId="12" fillId="0" borderId="1" xfId="20" applyNumberFormat="1" applyFont="1" applyFill="1" applyBorder="1" applyAlignment="1">
      <alignment vertical="center"/>
    </xf>
    <xf numFmtId="1" fontId="12" fillId="0" borderId="1" xfId="22" applyNumberFormat="1" applyFont="1" applyFill="1" applyBorder="1" applyAlignment="1">
      <alignment horizontal="center" vertical="center"/>
    </xf>
    <xf numFmtId="166" fontId="13" fillId="0" borderId="11" xfId="43" applyFont="1" applyFill="1" applyBorder="1" applyAlignment="1">
      <alignment horizontal="left" vertical="center"/>
    </xf>
    <xf numFmtId="0" fontId="12" fillId="0" borderId="11" xfId="22" applyFont="1" applyFill="1" applyBorder="1" applyAlignment="1">
      <alignment vertical="center"/>
    </xf>
    <xf numFmtId="166" fontId="12" fillId="0" borderId="12" xfId="42" applyFont="1" applyFill="1" applyBorder="1" applyAlignment="1">
      <alignment horizontal="center" vertical="center"/>
    </xf>
    <xf numFmtId="166" fontId="13" fillId="0" borderId="11" xfId="42" applyFont="1" applyFill="1" applyBorder="1" applyAlignment="1">
      <alignment horizontal="left" vertical="center"/>
    </xf>
    <xf numFmtId="4" fontId="12" fillId="0" borderId="12" xfId="21" applyNumberFormat="1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left" vertical="center"/>
    </xf>
    <xf numFmtId="0" fontId="12" fillId="0" borderId="12" xfId="0" applyFont="1" applyFill="1" applyBorder="1" applyAlignment="1"/>
    <xf numFmtId="0" fontId="12" fillId="0" borderId="12" xfId="21" applyFont="1" applyFill="1" applyBorder="1" applyAlignment="1">
      <alignment horizontal="left" vertical="center"/>
    </xf>
    <xf numFmtId="4" fontId="12" fillId="0" borderId="11" xfId="21" applyNumberFormat="1" applyFont="1" applyFill="1" applyBorder="1" applyAlignment="1">
      <alignment horizontal="left" vertical="center"/>
    </xf>
    <xf numFmtId="4" fontId="12" fillId="0" borderId="12" xfId="21" applyNumberFormat="1" applyFont="1" applyFill="1" applyBorder="1" applyAlignment="1">
      <alignment vertical="center"/>
    </xf>
    <xf numFmtId="4" fontId="12" fillId="0" borderId="11" xfId="21" applyNumberFormat="1" applyFont="1" applyFill="1" applyBorder="1" applyAlignment="1">
      <alignment horizontal="right" vertical="center"/>
    </xf>
    <xf numFmtId="0" fontId="12" fillId="0" borderId="11" xfId="21" applyFont="1" applyFill="1" applyBorder="1" applyAlignment="1">
      <alignment vertical="center"/>
    </xf>
    <xf numFmtId="4" fontId="12" fillId="0" borderId="1" xfId="21" applyNumberFormat="1" applyFont="1" applyFill="1" applyBorder="1" applyAlignment="1">
      <alignment horizontal="right" vertical="center"/>
    </xf>
  </cellXfs>
  <cellStyles count="71">
    <cellStyle name=" 1" xfId="1"/>
    <cellStyle name="Normal 2" xfId="2"/>
    <cellStyle name="Normal 2 3 2" xfId="3"/>
    <cellStyle name="Normal 2 3 2 2" xfId="4"/>
    <cellStyle name="Normal 2 3 2 2 2" xfId="68"/>
    <cellStyle name="Normal 2 3 2 3" xfId="5"/>
    <cellStyle name="Normal 2 3 2 4" xfId="64"/>
    <cellStyle name="Normal 3" xfId="6"/>
    <cellStyle name="Normal 3 2" xfId="7"/>
    <cellStyle name="SAS FM Read-only data cell (read-only table)" xfId="8"/>
    <cellStyle name="SAS FM Read-only data cell (read-only table) 3" xfId="9"/>
    <cellStyle name="SAS FM Row header" xfId="10"/>
    <cellStyle name="Style 1" xfId="11"/>
    <cellStyle name="Гиперссылка 2" xfId="12"/>
    <cellStyle name="Обычный" xfId="0" builtinId="0"/>
    <cellStyle name="Обычный 10" xfId="13"/>
    <cellStyle name="Обычный 10 2" xfId="14"/>
    <cellStyle name="Обычный 10 2 2" xfId="65"/>
    <cellStyle name="Обычный 11" xfId="15"/>
    <cellStyle name="Обычный 11 2" xfId="16"/>
    <cellStyle name="Обычный 12" xfId="17"/>
    <cellStyle name="Обычный 13" xfId="18"/>
    <cellStyle name="Обычный 14" xfId="62"/>
    <cellStyle name="Обычный 142" xfId="70"/>
    <cellStyle name="Обычный 15" xfId="19"/>
    <cellStyle name="Обычный 15 2" xfId="66"/>
    <cellStyle name="Обычный 16" xfId="20"/>
    <cellStyle name="Обычный 2" xfId="21"/>
    <cellStyle name="Обычный 2 2" xfId="22"/>
    <cellStyle name="Обычный 2 2 2 2" xfId="23"/>
    <cellStyle name="Обычный 2 2 2_Корр ГПЗ 2012 (для РА)финал" xfId="24"/>
    <cellStyle name="Обычный 2 2 3" xfId="25"/>
    <cellStyle name="Обычный 2 3_Корр ГПЗ 2012 (для РА)финал" xfId="26"/>
    <cellStyle name="Обычный 2_План ГЗ на 2011г  первочередные " xfId="27"/>
    <cellStyle name="Обычный 22" xfId="28"/>
    <cellStyle name="Обычный 3" xfId="29"/>
    <cellStyle name="Обычный 3 2" xfId="30"/>
    <cellStyle name="Обычный 4" xfId="31"/>
    <cellStyle name="Обычный 4 2" xfId="67"/>
    <cellStyle name="Обычный 4 2 2" xfId="69"/>
    <cellStyle name="Обычный 5" xfId="32"/>
    <cellStyle name="Обычный 6" xfId="33"/>
    <cellStyle name="Обычный 7" xfId="34"/>
    <cellStyle name="Обычный 8" xfId="35"/>
    <cellStyle name="Обычный 9" xfId="36"/>
    <cellStyle name="Обычный_Лист1 4" xfId="37"/>
    <cellStyle name="Обычный_Производственная программа на 2006 год ДОТиОС АО РД КМГ" xfId="38"/>
    <cellStyle name="Процентный 2" xfId="39"/>
    <cellStyle name="Стиль 1" xfId="40"/>
    <cellStyle name="Стиль 1 2" xfId="41"/>
    <cellStyle name="Финансовый" xfId="42" builtinId="3"/>
    <cellStyle name="Финансовый 10" xfId="43"/>
    <cellStyle name="Финансовый 11" xfId="63"/>
    <cellStyle name="Финансовый 2" xfId="44"/>
    <cellStyle name="Финансовый 2 2" xfId="45"/>
    <cellStyle name="Финансовый 2 3" xfId="46"/>
    <cellStyle name="Финансовый 2 5" xfId="47"/>
    <cellStyle name="Финансовый 3" xfId="48"/>
    <cellStyle name="Финансовый 4" xfId="49"/>
    <cellStyle name="Финансовый 4 2" xfId="50"/>
    <cellStyle name="Финансовый 5" xfId="51"/>
    <cellStyle name="Финансовый 6" xfId="52"/>
    <cellStyle name="Финансовый 6 2" xfId="53"/>
    <cellStyle name="Финансовый 7" xfId="54"/>
    <cellStyle name="Финансовый 7 2" xfId="55"/>
    <cellStyle name="Финансовый 8" xfId="56"/>
    <cellStyle name="Финансовый 8 2" xfId="57"/>
    <cellStyle name="Финансовый 9" xfId="58"/>
    <cellStyle name="Финансовый 9 2" xfId="59"/>
    <cellStyle name="Финансовый 9 3" xfId="60"/>
    <cellStyle name="Хороший 2" xfId="6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Q86"/>
  <sheetViews>
    <sheetView tabSelected="1" zoomScale="85" zoomScaleNormal="85" workbookViewId="0">
      <pane ySplit="7" topLeftCell="A8" activePane="bottomLeft" state="frozen"/>
      <selection pane="bottomLeft" activeCell="J16" sqref="J16"/>
    </sheetView>
  </sheetViews>
  <sheetFormatPr defaultRowHeight="12.75" x14ac:dyDescent="0.2"/>
  <cols>
    <col min="1" max="1" width="6.85546875" style="15" customWidth="1"/>
    <col min="2" max="2" width="20.85546875" style="18" customWidth="1"/>
    <col min="3" max="4" width="9.140625" style="18"/>
    <col min="5" max="5" width="12.5703125" style="18" customWidth="1"/>
    <col min="6" max="6" width="18.140625" style="18" customWidth="1"/>
    <col min="7" max="7" width="4.140625" style="48" customWidth="1"/>
    <col min="8" max="8" width="4.42578125" style="18" customWidth="1"/>
    <col min="9" max="9" width="15.85546875" style="18" customWidth="1"/>
    <col min="10" max="10" width="9.140625" style="18"/>
    <col min="11" max="11" width="4.28515625" style="18" customWidth="1"/>
    <col min="12" max="12" width="18.42578125" style="18" customWidth="1"/>
    <col min="13" max="13" width="7" style="18" customWidth="1"/>
    <col min="14" max="15" width="3.5703125" style="18" customWidth="1"/>
    <col min="16" max="16" width="11" style="18" customWidth="1"/>
    <col min="17" max="17" width="13.42578125" style="18" customWidth="1"/>
    <col min="18" max="18" width="14" style="18" customWidth="1"/>
    <col min="19" max="21" width="16.7109375" style="18" customWidth="1"/>
    <col min="22" max="22" width="7" style="18" customWidth="1"/>
    <col min="23" max="23" width="10.28515625" style="18" customWidth="1"/>
    <col min="24" max="24" width="16.7109375" style="18" customWidth="1"/>
    <col min="25" max="25" width="16.5703125" style="18" customWidth="1"/>
    <col min="26" max="26" width="5.140625" style="15" customWidth="1"/>
    <col min="27" max="27" width="10" style="15" customWidth="1"/>
    <col min="28" max="28" width="13.7109375" style="15" customWidth="1"/>
    <col min="29" max="29" width="20.42578125" style="18" customWidth="1"/>
    <col min="30" max="30" width="22.5703125" style="18" customWidth="1"/>
    <col min="31" max="16384" width="9.140625" style="18"/>
  </cols>
  <sheetData>
    <row r="1" spans="1:225" s="20" customFormat="1" x14ac:dyDescent="0.2">
      <c r="A1" s="15"/>
      <c r="B1" s="18"/>
      <c r="C1" s="18"/>
      <c r="D1" s="18"/>
      <c r="E1" s="18"/>
      <c r="F1" s="16"/>
      <c r="G1" s="17"/>
      <c r="H1" s="16"/>
      <c r="I1" s="16"/>
      <c r="J1" s="16"/>
      <c r="K1" s="16"/>
      <c r="L1" s="16"/>
      <c r="M1" s="16"/>
      <c r="N1" s="16"/>
      <c r="O1" s="16"/>
      <c r="P1" s="16"/>
      <c r="Q1" s="16"/>
      <c r="R1" s="18"/>
      <c r="S1" s="18"/>
      <c r="T1" s="19" t="s">
        <v>113</v>
      </c>
      <c r="U1" s="16"/>
      <c r="V1" s="16"/>
      <c r="W1" s="17"/>
      <c r="X1" s="18"/>
      <c r="Y1" s="18"/>
      <c r="AC1" s="21"/>
      <c r="AD1" s="22"/>
    </row>
    <row r="2" spans="1:225" s="20" customFormat="1" x14ac:dyDescent="0.2">
      <c r="A2" s="15"/>
      <c r="B2" s="18"/>
      <c r="C2" s="18"/>
      <c r="D2" s="18"/>
      <c r="E2" s="18"/>
      <c r="F2" s="14" t="s">
        <v>129</v>
      </c>
      <c r="G2" s="17"/>
      <c r="H2" s="16"/>
      <c r="I2" s="16"/>
      <c r="J2" s="16"/>
      <c r="K2" s="16"/>
      <c r="L2" s="16"/>
      <c r="M2" s="16"/>
      <c r="N2" s="16"/>
      <c r="O2" s="16"/>
      <c r="P2" s="16"/>
      <c r="Q2" s="16"/>
      <c r="R2" s="18"/>
      <c r="S2" s="18"/>
      <c r="T2" s="19" t="s">
        <v>177</v>
      </c>
      <c r="U2" s="16"/>
      <c r="V2" s="16"/>
      <c r="W2" s="17"/>
      <c r="X2" s="18"/>
      <c r="Y2" s="18"/>
      <c r="AC2" s="21"/>
      <c r="AD2" s="22"/>
    </row>
    <row r="3" spans="1:225" s="20" customFormat="1" x14ac:dyDescent="0.2">
      <c r="A3" s="24"/>
      <c r="B3" s="5"/>
      <c r="C3" s="23"/>
      <c r="D3" s="23"/>
      <c r="E3" s="23"/>
      <c r="F3" s="23"/>
      <c r="G3" s="24"/>
      <c r="H3" s="24"/>
      <c r="I3" s="23"/>
      <c r="J3" s="23"/>
      <c r="K3" s="23"/>
      <c r="L3" s="23"/>
      <c r="M3" s="23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1"/>
      <c r="AD3" s="22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4"/>
      <c r="FS3" s="24"/>
      <c r="FT3" s="24"/>
      <c r="FU3" s="24"/>
      <c r="FV3" s="24"/>
      <c r="FW3" s="24"/>
      <c r="FX3" s="24"/>
      <c r="FY3" s="24"/>
      <c r="FZ3" s="24"/>
      <c r="GA3" s="24"/>
      <c r="GB3" s="24"/>
      <c r="GC3" s="24"/>
      <c r="GD3" s="24"/>
      <c r="GE3" s="24"/>
      <c r="GF3" s="24"/>
      <c r="GG3" s="24"/>
      <c r="GH3" s="24"/>
      <c r="GI3" s="24"/>
      <c r="GJ3" s="24"/>
      <c r="GK3" s="24"/>
      <c r="GL3" s="24"/>
      <c r="GM3" s="24"/>
      <c r="GN3" s="24"/>
      <c r="GO3" s="24"/>
      <c r="GP3" s="24"/>
      <c r="GQ3" s="24"/>
      <c r="GR3" s="24"/>
      <c r="GS3" s="24"/>
      <c r="GT3" s="24"/>
      <c r="GU3" s="24"/>
      <c r="GV3" s="24"/>
      <c r="GW3" s="24"/>
      <c r="GX3" s="24"/>
      <c r="GY3" s="24"/>
      <c r="GZ3" s="24"/>
      <c r="HA3" s="24"/>
      <c r="HB3" s="24"/>
      <c r="HC3" s="24"/>
      <c r="HD3" s="24"/>
      <c r="HE3" s="24"/>
      <c r="HF3" s="24"/>
      <c r="HG3" s="24"/>
      <c r="HH3" s="24"/>
      <c r="HI3" s="24"/>
      <c r="HJ3" s="24"/>
      <c r="HK3" s="24"/>
      <c r="HL3" s="24"/>
      <c r="HM3" s="24"/>
      <c r="HN3" s="24"/>
      <c r="HO3" s="24"/>
      <c r="HP3" s="24"/>
      <c r="HQ3" s="24"/>
    </row>
    <row r="4" spans="1:225" s="1" customFormat="1" x14ac:dyDescent="0.2">
      <c r="B4" s="5"/>
      <c r="C4" s="2"/>
      <c r="D4" s="2"/>
      <c r="E4" s="2"/>
      <c r="F4" s="2"/>
      <c r="I4" s="2"/>
      <c r="J4" s="2"/>
      <c r="K4" s="2"/>
      <c r="L4" s="2"/>
      <c r="M4" s="2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AC4" s="3"/>
      <c r="AD4" s="4"/>
    </row>
    <row r="5" spans="1:225" ht="57.75" customHeight="1" x14ac:dyDescent="0.2">
      <c r="A5" s="71" t="s">
        <v>38</v>
      </c>
      <c r="B5" s="71" t="s">
        <v>5</v>
      </c>
      <c r="C5" s="71" t="s">
        <v>39</v>
      </c>
      <c r="D5" s="71" t="s">
        <v>40</v>
      </c>
      <c r="E5" s="71" t="s">
        <v>41</v>
      </c>
      <c r="F5" s="71" t="s">
        <v>42</v>
      </c>
      <c r="G5" s="71" t="s">
        <v>0</v>
      </c>
      <c r="H5" s="71" t="s">
        <v>43</v>
      </c>
      <c r="I5" s="71" t="s">
        <v>44</v>
      </c>
      <c r="J5" s="71" t="s">
        <v>1</v>
      </c>
      <c r="K5" s="71" t="s">
        <v>8</v>
      </c>
      <c r="L5" s="71" t="s">
        <v>6</v>
      </c>
      <c r="M5" s="71" t="s">
        <v>45</v>
      </c>
      <c r="N5" s="75" t="s">
        <v>2</v>
      </c>
      <c r="O5" s="76"/>
      <c r="P5" s="76"/>
      <c r="Q5" s="76"/>
      <c r="R5" s="76"/>
      <c r="S5" s="76"/>
      <c r="T5" s="76"/>
      <c r="U5" s="76"/>
      <c r="V5" s="77"/>
      <c r="W5" s="78" t="s">
        <v>3</v>
      </c>
      <c r="X5" s="78" t="s">
        <v>46</v>
      </c>
      <c r="Y5" s="78" t="s">
        <v>47</v>
      </c>
      <c r="Z5" s="71" t="s">
        <v>7</v>
      </c>
      <c r="AA5" s="71" t="s">
        <v>48</v>
      </c>
      <c r="AB5" s="71" t="s">
        <v>4</v>
      </c>
    </row>
    <row r="6" spans="1:225" ht="40.5" customHeight="1" x14ac:dyDescent="0.2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25" t="s">
        <v>49</v>
      </c>
      <c r="O6" s="25" t="s">
        <v>50</v>
      </c>
      <c r="P6" s="25" t="s">
        <v>51</v>
      </c>
      <c r="Q6" s="25" t="s">
        <v>52</v>
      </c>
      <c r="R6" s="25" t="s">
        <v>53</v>
      </c>
      <c r="S6" s="25" t="s">
        <v>54</v>
      </c>
      <c r="T6" s="25" t="s">
        <v>55</v>
      </c>
      <c r="U6" s="25" t="s">
        <v>61</v>
      </c>
      <c r="V6" s="25" t="s">
        <v>82</v>
      </c>
      <c r="W6" s="79"/>
      <c r="X6" s="79"/>
      <c r="Y6" s="79"/>
      <c r="Z6" s="72"/>
      <c r="AA6" s="72"/>
      <c r="AB6" s="72"/>
    </row>
    <row r="7" spans="1:225" x14ac:dyDescent="0.2">
      <c r="A7" s="27">
        <v>1</v>
      </c>
      <c r="B7" s="27">
        <v>2</v>
      </c>
      <c r="C7" s="26">
        <v>3</v>
      </c>
      <c r="D7" s="27">
        <v>4</v>
      </c>
      <c r="E7" s="27">
        <v>5</v>
      </c>
      <c r="F7" s="27">
        <v>6</v>
      </c>
      <c r="G7" s="27">
        <v>7</v>
      </c>
      <c r="H7" s="27">
        <v>8</v>
      </c>
      <c r="I7" s="27">
        <v>9</v>
      </c>
      <c r="J7" s="27">
        <v>10</v>
      </c>
      <c r="K7" s="27">
        <v>11</v>
      </c>
      <c r="L7" s="27">
        <v>12</v>
      </c>
      <c r="M7" s="27">
        <v>13</v>
      </c>
      <c r="N7" s="27">
        <v>14</v>
      </c>
      <c r="O7" s="27">
        <v>14</v>
      </c>
      <c r="P7" s="27">
        <v>14</v>
      </c>
      <c r="Q7" s="27">
        <v>14</v>
      </c>
      <c r="R7" s="27">
        <v>14</v>
      </c>
      <c r="S7" s="27">
        <v>14</v>
      </c>
      <c r="T7" s="27">
        <v>14</v>
      </c>
      <c r="U7" s="27">
        <v>14</v>
      </c>
      <c r="V7" s="27">
        <v>14</v>
      </c>
      <c r="W7" s="27">
        <v>15</v>
      </c>
      <c r="X7" s="27">
        <v>16</v>
      </c>
      <c r="Y7" s="27">
        <v>17</v>
      </c>
      <c r="Z7" s="27">
        <v>18</v>
      </c>
      <c r="AA7" s="28">
        <v>19</v>
      </c>
      <c r="AB7" s="27">
        <v>20</v>
      </c>
    </row>
    <row r="8" spans="1:225" x14ac:dyDescent="0.2">
      <c r="A8" s="26" t="s">
        <v>114</v>
      </c>
      <c r="B8" s="27"/>
      <c r="C8" s="26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8"/>
      <c r="AB8" s="27"/>
    </row>
    <row r="9" spans="1:225" x14ac:dyDescent="0.2">
      <c r="A9" s="26" t="s">
        <v>115</v>
      </c>
      <c r="B9" s="27"/>
      <c r="C9" s="26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8"/>
      <c r="AB9" s="27"/>
    </row>
    <row r="10" spans="1:225" x14ac:dyDescent="0.2">
      <c r="A10" s="10" t="s">
        <v>109</v>
      </c>
      <c r="B10" s="10" t="s">
        <v>9</v>
      </c>
      <c r="C10" s="10" t="s">
        <v>84</v>
      </c>
      <c r="D10" s="10" t="s">
        <v>56</v>
      </c>
      <c r="E10" s="10" t="s">
        <v>85</v>
      </c>
      <c r="F10" s="10" t="s">
        <v>36</v>
      </c>
      <c r="G10" s="10" t="s">
        <v>10</v>
      </c>
      <c r="H10" s="10">
        <v>60</v>
      </c>
      <c r="I10" s="10" t="s">
        <v>59</v>
      </c>
      <c r="J10" s="10" t="s">
        <v>35</v>
      </c>
      <c r="K10" s="10" t="s">
        <v>16</v>
      </c>
      <c r="L10" s="10" t="s">
        <v>17</v>
      </c>
      <c r="M10" s="10" t="s">
        <v>58</v>
      </c>
      <c r="N10" s="11"/>
      <c r="O10" s="11"/>
      <c r="P10" s="11">
        <v>5200</v>
      </c>
      <c r="Q10" s="11">
        <v>7200</v>
      </c>
      <c r="R10" s="11">
        <v>5000</v>
      </c>
      <c r="S10" s="11">
        <v>5000</v>
      </c>
      <c r="T10" s="11">
        <v>5000</v>
      </c>
      <c r="U10" s="11"/>
      <c r="V10" s="11"/>
      <c r="W10" s="11">
        <v>1311</v>
      </c>
      <c r="X10" s="80">
        <v>0</v>
      </c>
      <c r="Y10" s="80">
        <v>0</v>
      </c>
      <c r="Z10" s="8" t="s">
        <v>34</v>
      </c>
      <c r="AA10" s="10" t="s">
        <v>67</v>
      </c>
      <c r="AB10" s="12" t="s">
        <v>81</v>
      </c>
    </row>
    <row r="11" spans="1:225" x14ac:dyDescent="0.2">
      <c r="A11" s="10" t="s">
        <v>104</v>
      </c>
      <c r="B11" s="10" t="s">
        <v>9</v>
      </c>
      <c r="C11" s="10" t="s">
        <v>86</v>
      </c>
      <c r="D11" s="10" t="s">
        <v>56</v>
      </c>
      <c r="E11" s="10" t="s">
        <v>87</v>
      </c>
      <c r="F11" s="10" t="s">
        <v>37</v>
      </c>
      <c r="G11" s="10" t="s">
        <v>10</v>
      </c>
      <c r="H11" s="10">
        <v>60</v>
      </c>
      <c r="I11" s="10" t="s">
        <v>59</v>
      </c>
      <c r="J11" s="10" t="s">
        <v>35</v>
      </c>
      <c r="K11" s="10" t="s">
        <v>16</v>
      </c>
      <c r="L11" s="10" t="s">
        <v>17</v>
      </c>
      <c r="M11" s="10" t="s">
        <v>58</v>
      </c>
      <c r="N11" s="11"/>
      <c r="O11" s="11"/>
      <c r="P11" s="11">
        <v>1800</v>
      </c>
      <c r="Q11" s="11">
        <v>3550</v>
      </c>
      <c r="R11" s="11">
        <v>1000</v>
      </c>
      <c r="S11" s="11">
        <v>2250</v>
      </c>
      <c r="T11" s="11">
        <v>2250</v>
      </c>
      <c r="U11" s="11"/>
      <c r="V11" s="11"/>
      <c r="W11" s="11">
        <v>583</v>
      </c>
      <c r="X11" s="11">
        <v>0</v>
      </c>
      <c r="Y11" s="11">
        <v>0</v>
      </c>
      <c r="Z11" s="8" t="s">
        <v>34</v>
      </c>
      <c r="AA11" s="10" t="s">
        <v>67</v>
      </c>
      <c r="AB11" s="12" t="s">
        <v>81</v>
      </c>
    </row>
    <row r="12" spans="1:225" x14ac:dyDescent="0.2">
      <c r="A12" s="26" t="s">
        <v>116</v>
      </c>
      <c r="B12" s="10"/>
      <c r="C12" s="10"/>
      <c r="D12" s="10"/>
      <c r="E12" s="10"/>
      <c r="F12" s="10"/>
      <c r="G12" s="7"/>
      <c r="H12" s="10"/>
      <c r="I12" s="10"/>
      <c r="J12" s="10"/>
      <c r="K12" s="10"/>
      <c r="L12" s="10"/>
      <c r="M12" s="10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63">
        <v>0</v>
      </c>
      <c r="Y12" s="63">
        <v>0</v>
      </c>
      <c r="Z12" s="9"/>
      <c r="AA12" s="10"/>
      <c r="AB12" s="9"/>
    </row>
    <row r="13" spans="1:225" x14ac:dyDescent="0.2">
      <c r="A13" s="26" t="s">
        <v>117</v>
      </c>
      <c r="B13" s="10"/>
      <c r="C13" s="10"/>
      <c r="D13" s="10"/>
      <c r="E13" s="10"/>
      <c r="F13" s="10"/>
      <c r="G13" s="7"/>
      <c r="H13" s="10"/>
      <c r="I13" s="10"/>
      <c r="J13" s="10"/>
      <c r="K13" s="10"/>
      <c r="L13" s="10"/>
      <c r="M13" s="10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9"/>
      <c r="AA13" s="10"/>
      <c r="AB13" s="9"/>
    </row>
    <row r="14" spans="1:225" x14ac:dyDescent="0.2">
      <c r="A14" s="10" t="s">
        <v>159</v>
      </c>
      <c r="B14" s="10" t="s">
        <v>9</v>
      </c>
      <c r="C14" s="10" t="s">
        <v>84</v>
      </c>
      <c r="D14" s="10" t="s">
        <v>56</v>
      </c>
      <c r="E14" s="10" t="s">
        <v>85</v>
      </c>
      <c r="F14" s="10" t="s">
        <v>36</v>
      </c>
      <c r="G14" s="10" t="s">
        <v>10</v>
      </c>
      <c r="H14" s="10">
        <v>60</v>
      </c>
      <c r="I14" s="10" t="s">
        <v>59</v>
      </c>
      <c r="J14" s="10" t="s">
        <v>35</v>
      </c>
      <c r="K14" s="10" t="s">
        <v>16</v>
      </c>
      <c r="L14" s="10" t="s">
        <v>17</v>
      </c>
      <c r="M14" s="10" t="s">
        <v>58</v>
      </c>
      <c r="N14" s="11"/>
      <c r="O14" s="11"/>
      <c r="P14" s="81">
        <v>5200</v>
      </c>
      <c r="Q14" s="81">
        <v>7200</v>
      </c>
      <c r="R14" s="81">
        <v>9000</v>
      </c>
      <c r="S14" s="81">
        <v>5000</v>
      </c>
      <c r="T14" s="81">
        <v>5000</v>
      </c>
      <c r="U14" s="11"/>
      <c r="V14" s="11"/>
      <c r="W14" s="11">
        <v>1311</v>
      </c>
      <c r="X14" s="80">
        <f>(P14+Q14+R14+S14+T14)*W14</f>
        <v>41165400</v>
      </c>
      <c r="Y14" s="80">
        <f>X14*1.12</f>
        <v>46105248.000000007</v>
      </c>
      <c r="Z14" s="8" t="s">
        <v>34</v>
      </c>
      <c r="AA14" s="10" t="s">
        <v>67</v>
      </c>
      <c r="AB14" s="12"/>
    </row>
    <row r="15" spans="1:225" x14ac:dyDescent="0.2">
      <c r="A15" s="10" t="s">
        <v>160</v>
      </c>
      <c r="B15" s="10" t="s">
        <v>9</v>
      </c>
      <c r="C15" s="10" t="s">
        <v>86</v>
      </c>
      <c r="D15" s="10" t="s">
        <v>56</v>
      </c>
      <c r="E15" s="10" t="s">
        <v>87</v>
      </c>
      <c r="F15" s="10" t="s">
        <v>37</v>
      </c>
      <c r="G15" s="10" t="s">
        <v>10</v>
      </c>
      <c r="H15" s="10">
        <v>60</v>
      </c>
      <c r="I15" s="10" t="s">
        <v>59</v>
      </c>
      <c r="J15" s="10" t="s">
        <v>35</v>
      </c>
      <c r="K15" s="10" t="s">
        <v>16</v>
      </c>
      <c r="L15" s="10" t="s">
        <v>17</v>
      </c>
      <c r="M15" s="10" t="s">
        <v>58</v>
      </c>
      <c r="N15" s="11"/>
      <c r="O15" s="11"/>
      <c r="P15" s="81">
        <v>1800</v>
      </c>
      <c r="Q15" s="81">
        <v>3550</v>
      </c>
      <c r="R15" s="81">
        <v>300</v>
      </c>
      <c r="S15" s="81">
        <v>2250</v>
      </c>
      <c r="T15" s="81">
        <v>2250</v>
      </c>
      <c r="U15" s="11"/>
      <c r="V15" s="11"/>
      <c r="W15" s="11">
        <v>583</v>
      </c>
      <c r="X15" s="80">
        <f t="shared" ref="X15" si="0">(P15+Q15+R15+S15+T15)*W15</f>
        <v>5917450</v>
      </c>
      <c r="Y15" s="80">
        <f t="shared" ref="Y15:Y16" si="1">X15*1.12</f>
        <v>6627544.0000000009</v>
      </c>
      <c r="Z15" s="8" t="s">
        <v>34</v>
      </c>
      <c r="AA15" s="10" t="s">
        <v>67</v>
      </c>
      <c r="AB15" s="12"/>
    </row>
    <row r="16" spans="1:225" x14ac:dyDescent="0.2">
      <c r="A16" s="83" t="s">
        <v>162</v>
      </c>
      <c r="B16" s="10" t="s">
        <v>9</v>
      </c>
      <c r="C16" s="84" t="s">
        <v>161</v>
      </c>
      <c r="D16" s="85" t="s">
        <v>62</v>
      </c>
      <c r="E16" s="85" t="s">
        <v>163</v>
      </c>
      <c r="F16" s="85" t="s">
        <v>63</v>
      </c>
      <c r="G16" s="86" t="s">
        <v>12</v>
      </c>
      <c r="H16" s="87">
        <v>45</v>
      </c>
      <c r="I16" s="88" t="s">
        <v>68</v>
      </c>
      <c r="J16" s="86" t="s">
        <v>35</v>
      </c>
      <c r="K16" s="88" t="s">
        <v>16</v>
      </c>
      <c r="L16" s="88" t="s">
        <v>17</v>
      </c>
      <c r="M16" s="10" t="s">
        <v>112</v>
      </c>
      <c r="N16" s="89"/>
      <c r="O16" s="82"/>
      <c r="P16" s="82"/>
      <c r="Q16" s="82">
        <v>0.2</v>
      </c>
      <c r="R16" s="82"/>
      <c r="S16" s="82"/>
      <c r="T16" s="82"/>
      <c r="U16" s="82"/>
      <c r="V16" s="82"/>
      <c r="W16" s="82">
        <v>718109</v>
      </c>
      <c r="X16" s="81">
        <f>(N16+O16+P16+Q16+R16+S16+T16+U16+V16)*W16</f>
        <v>143621.80000000002</v>
      </c>
      <c r="Y16" s="82">
        <f t="shared" si="1"/>
        <v>160856.41600000003</v>
      </c>
      <c r="Z16" s="88" t="s">
        <v>34</v>
      </c>
      <c r="AA16" s="90">
        <v>2015</v>
      </c>
      <c r="AB16" s="91"/>
    </row>
    <row r="17" spans="1:30" x14ac:dyDescent="0.2">
      <c r="A17" s="26" t="s">
        <v>158</v>
      </c>
      <c r="B17" s="59"/>
      <c r="C17" s="58"/>
      <c r="D17" s="59"/>
      <c r="E17" s="59"/>
      <c r="F17" s="59"/>
      <c r="G17" s="59"/>
      <c r="H17" s="59"/>
      <c r="I17" s="59"/>
      <c r="J17" s="59"/>
      <c r="K17" s="59"/>
      <c r="L17" s="59"/>
      <c r="M17" s="60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61">
        <f>SUM(X14:X16)</f>
        <v>47226471.799999997</v>
      </c>
      <c r="Y17" s="61">
        <f>SUM(Y14:Y16)</f>
        <v>52893648.416000009</v>
      </c>
      <c r="Z17" s="59"/>
      <c r="AA17" s="62"/>
      <c r="AB17" s="59"/>
    </row>
    <row r="18" spans="1:30" x14ac:dyDescent="0.2">
      <c r="A18" s="64" t="s">
        <v>168</v>
      </c>
      <c r="B18" s="65"/>
      <c r="C18" s="64"/>
      <c r="D18" s="65"/>
      <c r="E18" s="65"/>
      <c r="F18" s="65"/>
      <c r="G18" s="65"/>
      <c r="H18" s="65"/>
      <c r="I18" s="65"/>
      <c r="J18" s="65"/>
      <c r="K18" s="65"/>
      <c r="L18" s="65"/>
      <c r="M18" s="66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7"/>
      <c r="Y18" s="67"/>
      <c r="Z18" s="65"/>
      <c r="AA18" s="68"/>
      <c r="AB18" s="65"/>
    </row>
    <row r="19" spans="1:30" x14ac:dyDescent="0.2">
      <c r="A19" s="64" t="s">
        <v>117</v>
      </c>
      <c r="B19" s="65"/>
      <c r="C19" s="64"/>
      <c r="D19" s="65"/>
      <c r="E19" s="65"/>
      <c r="F19" s="65"/>
      <c r="G19" s="65"/>
      <c r="H19" s="65"/>
      <c r="I19" s="65"/>
      <c r="J19" s="65"/>
      <c r="K19" s="65"/>
      <c r="L19" s="65"/>
      <c r="M19" s="66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7"/>
      <c r="Y19" s="67"/>
      <c r="Z19" s="65"/>
      <c r="AA19" s="68"/>
      <c r="AB19" s="65"/>
    </row>
    <row r="20" spans="1:30" x14ac:dyDescent="0.2">
      <c r="A20" s="66" t="s">
        <v>164</v>
      </c>
      <c r="B20" s="92" t="s">
        <v>9</v>
      </c>
      <c r="C20" s="92" t="s">
        <v>130</v>
      </c>
      <c r="D20" s="92" t="s">
        <v>131</v>
      </c>
      <c r="E20" s="92" t="s">
        <v>131</v>
      </c>
      <c r="F20" s="92" t="s">
        <v>132</v>
      </c>
      <c r="G20" s="92" t="s">
        <v>10</v>
      </c>
      <c r="H20" s="92">
        <v>40</v>
      </c>
      <c r="I20" s="92" t="s">
        <v>143</v>
      </c>
      <c r="J20" s="92" t="s">
        <v>140</v>
      </c>
      <c r="K20" s="92"/>
      <c r="L20" s="92" t="s">
        <v>57</v>
      </c>
      <c r="M20" s="93"/>
      <c r="N20" s="92"/>
      <c r="O20" s="92"/>
      <c r="P20" s="92"/>
      <c r="Q20" s="92"/>
      <c r="R20" s="92"/>
      <c r="S20" s="81">
        <v>300701215</v>
      </c>
      <c r="T20" s="81">
        <v>1322830085</v>
      </c>
      <c r="U20" s="94"/>
      <c r="V20" s="94"/>
      <c r="W20" s="94"/>
      <c r="X20" s="94">
        <f>S20+T20</f>
        <v>1623531300</v>
      </c>
      <c r="Y20" s="94">
        <f>X20*1.12</f>
        <v>1818355056.0000002</v>
      </c>
      <c r="Z20" s="92"/>
      <c r="AA20" s="92">
        <v>2016</v>
      </c>
      <c r="AB20" s="92"/>
    </row>
    <row r="21" spans="1:30" x14ac:dyDescent="0.2">
      <c r="A21" s="66" t="s">
        <v>165</v>
      </c>
      <c r="B21" s="92" t="s">
        <v>9</v>
      </c>
      <c r="C21" s="92" t="s">
        <v>133</v>
      </c>
      <c r="D21" s="92" t="s">
        <v>134</v>
      </c>
      <c r="E21" s="92" t="s">
        <v>134</v>
      </c>
      <c r="F21" s="92" t="s">
        <v>135</v>
      </c>
      <c r="G21" s="92" t="s">
        <v>10</v>
      </c>
      <c r="H21" s="92">
        <v>40</v>
      </c>
      <c r="I21" s="92" t="s">
        <v>143</v>
      </c>
      <c r="J21" s="92" t="s">
        <v>140</v>
      </c>
      <c r="K21" s="92"/>
      <c r="L21" s="92" t="s">
        <v>57</v>
      </c>
      <c r="M21" s="93"/>
      <c r="N21" s="92"/>
      <c r="O21" s="92"/>
      <c r="P21" s="92"/>
      <c r="Q21" s="92"/>
      <c r="R21" s="92"/>
      <c r="S21" s="81">
        <v>259940000</v>
      </c>
      <c r="T21" s="81">
        <v>480000000</v>
      </c>
      <c r="U21" s="94"/>
      <c r="V21" s="94"/>
      <c r="W21" s="94"/>
      <c r="X21" s="94">
        <f t="shared" ref="X21:X23" si="2">S21+T21</f>
        <v>739940000</v>
      </c>
      <c r="Y21" s="94">
        <f>X21*1.12</f>
        <v>828732800.00000012</v>
      </c>
      <c r="Z21" s="92"/>
      <c r="AA21" s="92">
        <v>2016</v>
      </c>
      <c r="AB21" s="92"/>
    </row>
    <row r="22" spans="1:30" x14ac:dyDescent="0.2">
      <c r="A22" s="66" t="s">
        <v>166</v>
      </c>
      <c r="B22" s="92" t="s">
        <v>9</v>
      </c>
      <c r="C22" s="92" t="s">
        <v>136</v>
      </c>
      <c r="D22" s="92" t="s">
        <v>137</v>
      </c>
      <c r="E22" s="92" t="s">
        <v>137</v>
      </c>
      <c r="F22" s="92" t="s">
        <v>138</v>
      </c>
      <c r="G22" s="92" t="s">
        <v>10</v>
      </c>
      <c r="H22" s="92">
        <v>40</v>
      </c>
      <c r="I22" s="92" t="s">
        <v>143</v>
      </c>
      <c r="J22" s="92" t="s">
        <v>140</v>
      </c>
      <c r="K22" s="92"/>
      <c r="L22" s="92" t="s">
        <v>57</v>
      </c>
      <c r="M22" s="93"/>
      <c r="N22" s="92"/>
      <c r="O22" s="92"/>
      <c r="P22" s="92"/>
      <c r="Q22" s="92"/>
      <c r="R22" s="92"/>
      <c r="S22" s="81">
        <v>330012150</v>
      </c>
      <c r="T22" s="81">
        <v>300000000</v>
      </c>
      <c r="U22" s="94"/>
      <c r="V22" s="94"/>
      <c r="W22" s="94"/>
      <c r="X22" s="94">
        <f t="shared" si="2"/>
        <v>630012150</v>
      </c>
      <c r="Y22" s="94">
        <f>X22*1.12</f>
        <v>705613608.00000012</v>
      </c>
      <c r="Z22" s="92"/>
      <c r="AA22" s="92">
        <v>2016</v>
      </c>
      <c r="AB22" s="92"/>
    </row>
    <row r="23" spans="1:30" x14ac:dyDescent="0.2">
      <c r="A23" s="66" t="s">
        <v>167</v>
      </c>
      <c r="B23" s="92" t="s">
        <v>9</v>
      </c>
      <c r="C23" s="92" t="s">
        <v>133</v>
      </c>
      <c r="D23" s="92" t="s">
        <v>134</v>
      </c>
      <c r="E23" s="92" t="s">
        <v>134</v>
      </c>
      <c r="F23" s="92" t="s">
        <v>139</v>
      </c>
      <c r="G23" s="92" t="s">
        <v>10</v>
      </c>
      <c r="H23" s="92">
        <v>40</v>
      </c>
      <c r="I23" s="92" t="s">
        <v>143</v>
      </c>
      <c r="J23" s="92" t="s">
        <v>141</v>
      </c>
      <c r="K23" s="92"/>
      <c r="L23" s="92" t="s">
        <v>57</v>
      </c>
      <c r="M23" s="93"/>
      <c r="N23" s="92"/>
      <c r="O23" s="92"/>
      <c r="P23" s="92"/>
      <c r="Q23" s="92"/>
      <c r="R23" s="92"/>
      <c r="S23" s="81">
        <v>711518665</v>
      </c>
      <c r="T23" s="81">
        <v>582151635</v>
      </c>
      <c r="U23" s="94"/>
      <c r="V23" s="94"/>
      <c r="W23" s="94"/>
      <c r="X23" s="94">
        <f t="shared" si="2"/>
        <v>1293670300</v>
      </c>
      <c r="Y23" s="94">
        <f>X23*1.12</f>
        <v>1448910736.0000002</v>
      </c>
      <c r="Z23" s="92"/>
      <c r="AA23" s="92">
        <v>2016</v>
      </c>
      <c r="AB23" s="92"/>
    </row>
    <row r="24" spans="1:30" x14ac:dyDescent="0.2">
      <c r="A24" s="26" t="s">
        <v>169</v>
      </c>
      <c r="B24" s="65"/>
      <c r="C24" s="64"/>
      <c r="D24" s="65"/>
      <c r="E24" s="65"/>
      <c r="F24" s="65"/>
      <c r="G24" s="65"/>
      <c r="H24" s="65"/>
      <c r="I24" s="65"/>
      <c r="J24" s="65"/>
      <c r="K24" s="65"/>
      <c r="L24" s="65"/>
      <c r="M24" s="66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7">
        <f>SUM(X20:X23)</f>
        <v>4287153750</v>
      </c>
      <c r="Y24" s="67">
        <f>X24*1.12</f>
        <v>4801612200</v>
      </c>
      <c r="Z24" s="65"/>
      <c r="AA24" s="68"/>
      <c r="AB24" s="65"/>
    </row>
    <row r="25" spans="1:30" x14ac:dyDescent="0.2">
      <c r="A25" s="29" t="s">
        <v>118</v>
      </c>
      <c r="B25" s="12"/>
      <c r="C25" s="12"/>
      <c r="D25" s="12"/>
      <c r="E25" s="12"/>
      <c r="F25" s="12"/>
      <c r="G25" s="7"/>
      <c r="H25" s="30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9"/>
      <c r="AA25" s="9"/>
      <c r="AB25" s="9"/>
      <c r="AD25" s="57"/>
    </row>
    <row r="26" spans="1:30" x14ac:dyDescent="0.2">
      <c r="A26" s="29" t="s">
        <v>115</v>
      </c>
      <c r="B26" s="12"/>
      <c r="C26" s="12"/>
      <c r="D26" s="12"/>
      <c r="E26" s="12"/>
      <c r="F26" s="12"/>
      <c r="G26" s="7"/>
      <c r="H26" s="30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9"/>
      <c r="AA26" s="9"/>
      <c r="AB26" s="9"/>
    </row>
    <row r="27" spans="1:30" x14ac:dyDescent="0.2">
      <c r="A27" s="95" t="s">
        <v>105</v>
      </c>
      <c r="B27" s="96" t="s">
        <v>9</v>
      </c>
      <c r="C27" s="96" t="s">
        <v>71</v>
      </c>
      <c r="D27" s="96" t="s">
        <v>72</v>
      </c>
      <c r="E27" s="96" t="s">
        <v>73</v>
      </c>
      <c r="F27" s="96" t="s">
        <v>107</v>
      </c>
      <c r="G27" s="96" t="s">
        <v>69</v>
      </c>
      <c r="H27" s="96">
        <v>100</v>
      </c>
      <c r="I27" s="97" t="s">
        <v>83</v>
      </c>
      <c r="J27" s="98" t="s">
        <v>74</v>
      </c>
      <c r="K27" s="98"/>
      <c r="L27" s="98" t="s">
        <v>75</v>
      </c>
      <c r="M27" s="93"/>
      <c r="N27" s="11"/>
      <c r="O27" s="11"/>
      <c r="P27" s="11"/>
      <c r="Q27" s="11"/>
      <c r="R27" s="99">
        <v>41369084.937292203</v>
      </c>
      <c r="S27" s="100">
        <v>56174962.855938189</v>
      </c>
      <c r="T27" s="100">
        <v>56174962.855938189</v>
      </c>
      <c r="U27" s="100">
        <v>56174962.855938189</v>
      </c>
      <c r="V27" s="100"/>
      <c r="W27" s="11"/>
      <c r="X27" s="101">
        <v>0</v>
      </c>
      <c r="Y27" s="11">
        <v>0</v>
      </c>
      <c r="Z27" s="102"/>
      <c r="AA27" s="103">
        <v>2016</v>
      </c>
      <c r="AB27" s="104" t="s">
        <v>81</v>
      </c>
    </row>
    <row r="28" spans="1:30" x14ac:dyDescent="0.2">
      <c r="A28" s="95" t="s">
        <v>106</v>
      </c>
      <c r="B28" s="96" t="s">
        <v>9</v>
      </c>
      <c r="C28" s="96" t="s">
        <v>71</v>
      </c>
      <c r="D28" s="96" t="s">
        <v>72</v>
      </c>
      <c r="E28" s="96" t="s">
        <v>72</v>
      </c>
      <c r="F28" s="96" t="s">
        <v>108</v>
      </c>
      <c r="G28" s="96" t="s">
        <v>69</v>
      </c>
      <c r="H28" s="96">
        <v>100</v>
      </c>
      <c r="I28" s="97" t="s">
        <v>83</v>
      </c>
      <c r="J28" s="98" t="s">
        <v>76</v>
      </c>
      <c r="K28" s="98"/>
      <c r="L28" s="98" t="s">
        <v>75</v>
      </c>
      <c r="M28" s="93"/>
      <c r="N28" s="11"/>
      <c r="O28" s="11"/>
      <c r="P28" s="11"/>
      <c r="Q28" s="11"/>
      <c r="R28" s="99">
        <v>26804541.975327902</v>
      </c>
      <c r="S28" s="100">
        <v>39190942.447991893</v>
      </c>
      <c r="T28" s="100">
        <v>39190942.447991893</v>
      </c>
      <c r="U28" s="100">
        <v>39190942.447991893</v>
      </c>
      <c r="V28" s="100"/>
      <c r="W28" s="11"/>
      <c r="X28" s="101">
        <v>0</v>
      </c>
      <c r="Y28" s="11">
        <v>0</v>
      </c>
      <c r="Z28" s="103"/>
      <c r="AA28" s="103">
        <v>2016</v>
      </c>
      <c r="AB28" s="104" t="s">
        <v>81</v>
      </c>
    </row>
    <row r="29" spans="1:30" x14ac:dyDescent="0.2">
      <c r="A29" s="95" t="s">
        <v>110</v>
      </c>
      <c r="B29" s="96" t="s">
        <v>9</v>
      </c>
      <c r="C29" s="96" t="s">
        <v>71</v>
      </c>
      <c r="D29" s="96" t="s">
        <v>72</v>
      </c>
      <c r="E29" s="96" t="s">
        <v>72</v>
      </c>
      <c r="F29" s="96" t="s">
        <v>111</v>
      </c>
      <c r="G29" s="96" t="s">
        <v>69</v>
      </c>
      <c r="H29" s="96">
        <v>100</v>
      </c>
      <c r="I29" s="97" t="s">
        <v>83</v>
      </c>
      <c r="J29" s="98" t="s">
        <v>77</v>
      </c>
      <c r="K29" s="98"/>
      <c r="L29" s="98" t="s">
        <v>75</v>
      </c>
      <c r="M29" s="93"/>
      <c r="N29" s="11"/>
      <c r="O29" s="11"/>
      <c r="P29" s="11"/>
      <c r="Q29" s="11"/>
      <c r="R29" s="99">
        <v>27755747.350000001</v>
      </c>
      <c r="S29" s="100">
        <v>34027614.651156284</v>
      </c>
      <c r="T29" s="100">
        <v>34027614.651156284</v>
      </c>
      <c r="U29" s="100">
        <v>34027614.651156284</v>
      </c>
      <c r="V29" s="100"/>
      <c r="W29" s="11"/>
      <c r="X29" s="101">
        <v>0</v>
      </c>
      <c r="Y29" s="11">
        <v>0</v>
      </c>
      <c r="Z29" s="103"/>
      <c r="AA29" s="105">
        <v>2016</v>
      </c>
      <c r="AB29" s="104" t="s">
        <v>81</v>
      </c>
    </row>
    <row r="30" spans="1:30" x14ac:dyDescent="0.2">
      <c r="A30" s="106" t="s">
        <v>92</v>
      </c>
      <c r="B30" s="107" t="s">
        <v>9</v>
      </c>
      <c r="C30" s="107" t="s">
        <v>71</v>
      </c>
      <c r="D30" s="107" t="s">
        <v>72</v>
      </c>
      <c r="E30" s="107" t="s">
        <v>72</v>
      </c>
      <c r="F30" s="107" t="s">
        <v>78</v>
      </c>
      <c r="G30" s="107" t="s">
        <v>69</v>
      </c>
      <c r="H30" s="107">
        <v>100</v>
      </c>
      <c r="I30" s="108" t="s">
        <v>83</v>
      </c>
      <c r="J30" s="109" t="s">
        <v>79</v>
      </c>
      <c r="K30" s="110"/>
      <c r="L30" s="109" t="s">
        <v>75</v>
      </c>
      <c r="M30" s="93"/>
      <c r="N30" s="111"/>
      <c r="O30" s="111"/>
      <c r="P30" s="111"/>
      <c r="Q30" s="111"/>
      <c r="R30" s="112">
        <v>8250724.725893043</v>
      </c>
      <c r="S30" s="112">
        <v>12376087.088839544</v>
      </c>
      <c r="T30" s="112">
        <v>12376087.088839544</v>
      </c>
      <c r="U30" s="112">
        <v>12376087.088839544</v>
      </c>
      <c r="V30" s="113"/>
      <c r="W30" s="111"/>
      <c r="X30" s="114">
        <v>0</v>
      </c>
      <c r="Y30" s="111">
        <v>0</v>
      </c>
      <c r="Z30" s="115"/>
      <c r="AA30" s="115">
        <v>2016</v>
      </c>
      <c r="AB30" s="104" t="s">
        <v>81</v>
      </c>
    </row>
    <row r="31" spans="1:30" x14ac:dyDescent="0.2">
      <c r="A31" s="106" t="s">
        <v>93</v>
      </c>
      <c r="B31" s="107" t="s">
        <v>9</v>
      </c>
      <c r="C31" s="107" t="s">
        <v>71</v>
      </c>
      <c r="D31" s="107" t="s">
        <v>72</v>
      </c>
      <c r="E31" s="107" t="s">
        <v>72</v>
      </c>
      <c r="F31" s="107" t="s">
        <v>80</v>
      </c>
      <c r="G31" s="107" t="s">
        <v>69</v>
      </c>
      <c r="H31" s="107">
        <v>100</v>
      </c>
      <c r="I31" s="108" t="s">
        <v>83</v>
      </c>
      <c r="J31" s="109" t="s">
        <v>79</v>
      </c>
      <c r="K31" s="110"/>
      <c r="L31" s="109" t="s">
        <v>75</v>
      </c>
      <c r="M31" s="93"/>
      <c r="N31" s="111"/>
      <c r="O31" s="111"/>
      <c r="P31" s="111"/>
      <c r="Q31" s="111"/>
      <c r="R31" s="112">
        <v>4775805.5650745686</v>
      </c>
      <c r="S31" s="112">
        <v>7163708.3476118511</v>
      </c>
      <c r="T31" s="112">
        <v>7163708.3476118511</v>
      </c>
      <c r="U31" s="112">
        <v>7163708.3476118511</v>
      </c>
      <c r="V31" s="113"/>
      <c r="W31" s="111"/>
      <c r="X31" s="114">
        <v>0</v>
      </c>
      <c r="Y31" s="111">
        <v>0</v>
      </c>
      <c r="Z31" s="115"/>
      <c r="AA31" s="115">
        <v>2016</v>
      </c>
      <c r="AB31" s="104" t="s">
        <v>81</v>
      </c>
    </row>
    <row r="32" spans="1:30" x14ac:dyDescent="0.2">
      <c r="A32" s="116" t="s">
        <v>88</v>
      </c>
      <c r="B32" s="117" t="s">
        <v>9</v>
      </c>
      <c r="C32" s="118" t="s">
        <v>89</v>
      </c>
      <c r="D32" s="118" t="s">
        <v>90</v>
      </c>
      <c r="E32" s="119" t="s">
        <v>91</v>
      </c>
      <c r="F32" s="118" t="s">
        <v>66</v>
      </c>
      <c r="G32" s="118" t="s">
        <v>12</v>
      </c>
      <c r="H32" s="118">
        <v>100</v>
      </c>
      <c r="I32" s="118" t="s">
        <v>64</v>
      </c>
      <c r="J32" s="118" t="s">
        <v>11</v>
      </c>
      <c r="K32" s="116"/>
      <c r="L32" s="116" t="s">
        <v>60</v>
      </c>
      <c r="M32" s="93"/>
      <c r="N32" s="114"/>
      <c r="O32" s="114"/>
      <c r="P32" s="114"/>
      <c r="Q32" s="114">
        <v>94428000</v>
      </c>
      <c r="R32" s="114">
        <v>101009036.76923077</v>
      </c>
      <c r="S32" s="114">
        <v>94428000</v>
      </c>
      <c r="T32" s="114"/>
      <c r="U32" s="114"/>
      <c r="V32" s="120"/>
      <c r="W32" s="114"/>
      <c r="X32" s="114">
        <v>0</v>
      </c>
      <c r="Y32" s="114">
        <f t="shared" ref="Y32:Y33" si="3">X32*1.12</f>
        <v>0</v>
      </c>
      <c r="Z32" s="121"/>
      <c r="AA32" s="122">
        <v>2014</v>
      </c>
      <c r="AB32" s="104" t="s">
        <v>81</v>
      </c>
    </row>
    <row r="33" spans="1:30" x14ac:dyDescent="0.2">
      <c r="A33" s="116" t="s">
        <v>170</v>
      </c>
      <c r="B33" s="117" t="s">
        <v>9</v>
      </c>
      <c r="C33" s="118" t="s">
        <v>171</v>
      </c>
      <c r="D33" s="118" t="s">
        <v>172</v>
      </c>
      <c r="E33" s="118" t="s">
        <v>172</v>
      </c>
      <c r="F33" s="118" t="s">
        <v>173</v>
      </c>
      <c r="G33" s="118" t="s">
        <v>12</v>
      </c>
      <c r="H33" s="118">
        <v>100</v>
      </c>
      <c r="I33" s="118" t="s">
        <v>174</v>
      </c>
      <c r="J33" s="118" t="s">
        <v>11</v>
      </c>
      <c r="K33" s="118"/>
      <c r="L33" s="118" t="s">
        <v>60</v>
      </c>
      <c r="M33" s="118"/>
      <c r="N33" s="114"/>
      <c r="O33" s="114"/>
      <c r="P33" s="114"/>
      <c r="Q33" s="114">
        <v>200466780</v>
      </c>
      <c r="R33" s="114">
        <f>232435994.04+73715130.9</f>
        <v>306151124.94</v>
      </c>
      <c r="S33" s="114">
        <v>240466780</v>
      </c>
      <c r="T33" s="123"/>
      <c r="U33" s="123"/>
      <c r="V33" s="123"/>
      <c r="W33" s="114"/>
      <c r="X33" s="114">
        <v>0</v>
      </c>
      <c r="Y33" s="114">
        <f t="shared" si="3"/>
        <v>0</v>
      </c>
      <c r="Z33" s="121"/>
      <c r="AA33" s="124">
        <v>2016</v>
      </c>
      <c r="AB33" s="104" t="s">
        <v>81</v>
      </c>
    </row>
    <row r="34" spans="1:30" s="13" customFormat="1" x14ac:dyDescent="0.2">
      <c r="A34" s="29" t="s">
        <v>119</v>
      </c>
      <c r="B34" s="8"/>
      <c r="C34" s="8"/>
      <c r="D34" s="8"/>
      <c r="E34" s="8"/>
      <c r="F34" s="8"/>
      <c r="G34" s="7"/>
      <c r="H34" s="30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31">
        <f>SUM(X27:X32)</f>
        <v>0</v>
      </c>
      <c r="Y34" s="31">
        <f>SUM(Y27:Y32)</f>
        <v>0</v>
      </c>
      <c r="Z34" s="9"/>
      <c r="AA34" s="9"/>
      <c r="AB34" s="9"/>
    </row>
    <row r="35" spans="1:30" x14ac:dyDescent="0.2">
      <c r="A35" s="52" t="s">
        <v>117</v>
      </c>
      <c r="B35" s="51"/>
      <c r="C35" s="51"/>
      <c r="D35" s="51"/>
      <c r="E35" s="51"/>
      <c r="F35" s="51"/>
      <c r="G35" s="53"/>
      <c r="H35" s="54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5"/>
      <c r="AA35" s="55"/>
      <c r="AB35" s="55"/>
    </row>
    <row r="36" spans="1:30" x14ac:dyDescent="0.2">
      <c r="A36" s="95" t="s">
        <v>144</v>
      </c>
      <c r="B36" s="96" t="s">
        <v>9</v>
      </c>
      <c r="C36" s="96" t="s">
        <v>71</v>
      </c>
      <c r="D36" s="96" t="s">
        <v>72</v>
      </c>
      <c r="E36" s="96" t="s">
        <v>73</v>
      </c>
      <c r="F36" s="96" t="s">
        <v>107</v>
      </c>
      <c r="G36" s="96" t="s">
        <v>69</v>
      </c>
      <c r="H36" s="96">
        <v>100</v>
      </c>
      <c r="I36" s="97" t="s">
        <v>83</v>
      </c>
      <c r="J36" s="98" t="s">
        <v>74</v>
      </c>
      <c r="K36" s="98"/>
      <c r="L36" s="98" t="s">
        <v>75</v>
      </c>
      <c r="M36" s="93"/>
      <c r="N36" s="11"/>
      <c r="O36" s="11"/>
      <c r="P36" s="11"/>
      <c r="Q36" s="11"/>
      <c r="R36" s="99">
        <v>41369084.937292203</v>
      </c>
      <c r="S36" s="125">
        <v>67935915.355938196</v>
      </c>
      <c r="T36" s="100">
        <v>56174962.855938189</v>
      </c>
      <c r="U36" s="100">
        <v>56174962.855938189</v>
      </c>
      <c r="V36" s="100"/>
      <c r="W36" s="11"/>
      <c r="X36" s="101">
        <f>R36+S36+T36+U36</f>
        <v>221654926.00510678</v>
      </c>
      <c r="Y36" s="94">
        <f t="shared" ref="Y36:Y43" si="4">X36*1.12</f>
        <v>248253517.12571961</v>
      </c>
      <c r="Z36" s="102"/>
      <c r="AA36" s="103">
        <v>2016</v>
      </c>
      <c r="AB36" s="126" t="s">
        <v>149</v>
      </c>
      <c r="AD36" s="56"/>
    </row>
    <row r="37" spans="1:30" x14ac:dyDescent="0.2">
      <c r="A37" s="95" t="s">
        <v>145</v>
      </c>
      <c r="B37" s="96" t="s">
        <v>9</v>
      </c>
      <c r="C37" s="96" t="s">
        <v>71</v>
      </c>
      <c r="D37" s="96" t="s">
        <v>72</v>
      </c>
      <c r="E37" s="96" t="s">
        <v>72</v>
      </c>
      <c r="F37" s="96" t="s">
        <v>108</v>
      </c>
      <c r="G37" s="96" t="s">
        <v>69</v>
      </c>
      <c r="H37" s="96">
        <v>100</v>
      </c>
      <c r="I37" s="97" t="s">
        <v>83</v>
      </c>
      <c r="J37" s="98" t="s">
        <v>76</v>
      </c>
      <c r="K37" s="98"/>
      <c r="L37" s="98" t="s">
        <v>75</v>
      </c>
      <c r="M37" s="93"/>
      <c r="N37" s="11"/>
      <c r="O37" s="11"/>
      <c r="P37" s="11"/>
      <c r="Q37" s="11"/>
      <c r="R37" s="99">
        <v>26804541.975327902</v>
      </c>
      <c r="S37" s="125">
        <v>41222683.477991894</v>
      </c>
      <c r="T37" s="100">
        <v>39190942.447991893</v>
      </c>
      <c r="U37" s="100">
        <v>39190942.447991893</v>
      </c>
      <c r="V37" s="100"/>
      <c r="W37" s="11"/>
      <c r="X37" s="101">
        <f t="shared" ref="X37:X40" si="5">R37+S37+T37+U37</f>
        <v>146409110.34930357</v>
      </c>
      <c r="Y37" s="94">
        <f t="shared" si="4"/>
        <v>163978203.59122002</v>
      </c>
      <c r="Z37" s="103"/>
      <c r="AA37" s="103">
        <v>2016</v>
      </c>
      <c r="AB37" s="126" t="s">
        <v>152</v>
      </c>
      <c r="AD37" s="56"/>
    </row>
    <row r="38" spans="1:30" x14ac:dyDescent="0.2">
      <c r="A38" s="95" t="s">
        <v>146</v>
      </c>
      <c r="B38" s="96" t="s">
        <v>9</v>
      </c>
      <c r="C38" s="96" t="s">
        <v>71</v>
      </c>
      <c r="D38" s="96" t="s">
        <v>72</v>
      </c>
      <c r="E38" s="96" t="s">
        <v>72</v>
      </c>
      <c r="F38" s="96" t="s">
        <v>111</v>
      </c>
      <c r="G38" s="96" t="s">
        <v>69</v>
      </c>
      <c r="H38" s="96">
        <v>100</v>
      </c>
      <c r="I38" s="97" t="s">
        <v>83</v>
      </c>
      <c r="J38" s="98" t="s">
        <v>77</v>
      </c>
      <c r="K38" s="98"/>
      <c r="L38" s="98" t="s">
        <v>75</v>
      </c>
      <c r="M38" s="93"/>
      <c r="N38" s="11"/>
      <c r="O38" s="11"/>
      <c r="P38" s="11"/>
      <c r="Q38" s="11"/>
      <c r="R38" s="127">
        <f>22685076.4341042+597619.92+4116147</f>
        <v>27398843.354104202</v>
      </c>
      <c r="S38" s="125">
        <v>39298190.331156284</v>
      </c>
      <c r="T38" s="100">
        <v>34027614.651156284</v>
      </c>
      <c r="U38" s="100">
        <v>34027614.651156284</v>
      </c>
      <c r="V38" s="100"/>
      <c r="W38" s="11"/>
      <c r="X38" s="101">
        <f t="shared" si="5"/>
        <v>134752262.98757306</v>
      </c>
      <c r="Y38" s="94">
        <f t="shared" si="4"/>
        <v>150922534.54608184</v>
      </c>
      <c r="Z38" s="103"/>
      <c r="AA38" s="105">
        <v>2016</v>
      </c>
      <c r="AB38" s="126" t="s">
        <v>153</v>
      </c>
      <c r="AD38" s="56"/>
    </row>
    <row r="39" spans="1:30" x14ac:dyDescent="0.2">
      <c r="A39" s="106" t="s">
        <v>147</v>
      </c>
      <c r="B39" s="107" t="s">
        <v>9</v>
      </c>
      <c r="C39" s="107" t="s">
        <v>71</v>
      </c>
      <c r="D39" s="107" t="s">
        <v>72</v>
      </c>
      <c r="E39" s="107" t="s">
        <v>72</v>
      </c>
      <c r="F39" s="107" t="s">
        <v>78</v>
      </c>
      <c r="G39" s="107" t="s">
        <v>69</v>
      </c>
      <c r="H39" s="107">
        <v>100</v>
      </c>
      <c r="I39" s="108" t="s">
        <v>83</v>
      </c>
      <c r="J39" s="109" t="s">
        <v>79</v>
      </c>
      <c r="K39" s="110"/>
      <c r="L39" s="109" t="s">
        <v>75</v>
      </c>
      <c r="M39" s="93"/>
      <c r="N39" s="111"/>
      <c r="O39" s="111"/>
      <c r="P39" s="111"/>
      <c r="Q39" s="111"/>
      <c r="R39" s="112">
        <v>8250724.725893043</v>
      </c>
      <c r="S39" s="125">
        <v>17646662.768839501</v>
      </c>
      <c r="T39" s="112">
        <v>12376087.088839544</v>
      </c>
      <c r="U39" s="112">
        <v>12376087.088839544</v>
      </c>
      <c r="V39" s="113"/>
      <c r="W39" s="111"/>
      <c r="X39" s="101">
        <f t="shared" si="5"/>
        <v>50649561.672411636</v>
      </c>
      <c r="Y39" s="94">
        <f t="shared" si="4"/>
        <v>56727509.073101036</v>
      </c>
      <c r="Z39" s="115"/>
      <c r="AA39" s="115">
        <v>2016</v>
      </c>
      <c r="AB39" s="126" t="s">
        <v>151</v>
      </c>
      <c r="AD39" s="56"/>
    </row>
    <row r="40" spans="1:30" x14ac:dyDescent="0.2">
      <c r="A40" s="106" t="s">
        <v>148</v>
      </c>
      <c r="B40" s="107" t="s">
        <v>9</v>
      </c>
      <c r="C40" s="107" t="s">
        <v>71</v>
      </c>
      <c r="D40" s="107" t="s">
        <v>72</v>
      </c>
      <c r="E40" s="107" t="s">
        <v>72</v>
      </c>
      <c r="F40" s="107" t="s">
        <v>80</v>
      </c>
      <c r="G40" s="107" t="s">
        <v>69</v>
      </c>
      <c r="H40" s="107">
        <v>100</v>
      </c>
      <c r="I40" s="108" t="s">
        <v>83</v>
      </c>
      <c r="J40" s="109" t="s">
        <v>79</v>
      </c>
      <c r="K40" s="110"/>
      <c r="L40" s="109" t="s">
        <v>75</v>
      </c>
      <c r="M40" s="93"/>
      <c r="N40" s="111"/>
      <c r="O40" s="111"/>
      <c r="P40" s="111"/>
      <c r="Q40" s="111"/>
      <c r="R40" s="112">
        <v>4775805.5650745686</v>
      </c>
      <c r="S40" s="128">
        <v>10677425.4676119</v>
      </c>
      <c r="T40" s="112">
        <v>7163708.3476118511</v>
      </c>
      <c r="U40" s="112">
        <v>7163708.3476118511</v>
      </c>
      <c r="V40" s="113"/>
      <c r="W40" s="111"/>
      <c r="X40" s="101">
        <f t="shared" si="5"/>
        <v>29780647.727910172</v>
      </c>
      <c r="Y40" s="94">
        <f t="shared" si="4"/>
        <v>33354325.455259398</v>
      </c>
      <c r="Z40" s="115"/>
      <c r="AA40" s="115">
        <v>2016</v>
      </c>
      <c r="AB40" s="126" t="s">
        <v>150</v>
      </c>
      <c r="AD40" s="56"/>
    </row>
    <row r="41" spans="1:30" x14ac:dyDescent="0.2">
      <c r="A41" s="116" t="s">
        <v>154</v>
      </c>
      <c r="B41" s="117" t="s">
        <v>9</v>
      </c>
      <c r="C41" s="118" t="s">
        <v>89</v>
      </c>
      <c r="D41" s="118" t="s">
        <v>90</v>
      </c>
      <c r="E41" s="119" t="s">
        <v>91</v>
      </c>
      <c r="F41" s="118" t="s">
        <v>66</v>
      </c>
      <c r="G41" s="118" t="s">
        <v>12</v>
      </c>
      <c r="H41" s="118">
        <v>100</v>
      </c>
      <c r="I41" s="118" t="s">
        <v>64</v>
      </c>
      <c r="J41" s="118" t="s">
        <v>11</v>
      </c>
      <c r="K41" s="116"/>
      <c r="L41" s="116" t="s">
        <v>60</v>
      </c>
      <c r="M41" s="93"/>
      <c r="N41" s="114"/>
      <c r="O41" s="114"/>
      <c r="P41" s="114"/>
      <c r="Q41" s="114">
        <v>94428000</v>
      </c>
      <c r="R41" s="114">
        <v>101009036.76923077</v>
      </c>
      <c r="S41" s="129">
        <v>102993345</v>
      </c>
      <c r="T41" s="114"/>
      <c r="U41" s="114"/>
      <c r="V41" s="120"/>
      <c r="W41" s="114"/>
      <c r="X41" s="114">
        <f>SUM(N41:V41)</f>
        <v>298430381.76923078</v>
      </c>
      <c r="Y41" s="114">
        <f t="shared" si="4"/>
        <v>334242027.5815385</v>
      </c>
      <c r="Z41" s="121"/>
      <c r="AA41" s="122">
        <v>2014</v>
      </c>
      <c r="AB41" s="126" t="s">
        <v>155</v>
      </c>
      <c r="AD41" s="56"/>
    </row>
    <row r="42" spans="1:30" x14ac:dyDescent="0.2">
      <c r="A42" s="116" t="s">
        <v>142</v>
      </c>
      <c r="B42" s="117" t="s">
        <v>9</v>
      </c>
      <c r="C42" s="130" t="s">
        <v>156</v>
      </c>
      <c r="D42" s="118" t="s">
        <v>157</v>
      </c>
      <c r="E42" s="119" t="s">
        <v>157</v>
      </c>
      <c r="F42" s="118" t="s">
        <v>65</v>
      </c>
      <c r="G42" s="130" t="s">
        <v>10</v>
      </c>
      <c r="H42" s="130">
        <v>100</v>
      </c>
      <c r="I42" s="130" t="s">
        <v>70</v>
      </c>
      <c r="J42" s="130" t="s">
        <v>11</v>
      </c>
      <c r="K42" s="131"/>
      <c r="L42" s="132" t="s">
        <v>60</v>
      </c>
      <c r="M42" s="93"/>
      <c r="N42" s="133"/>
      <c r="O42" s="102"/>
      <c r="P42" s="102"/>
      <c r="Q42" s="133"/>
      <c r="R42" s="134">
        <v>33333333.5</v>
      </c>
      <c r="S42" s="134">
        <v>400000002</v>
      </c>
      <c r="T42" s="134">
        <v>400000002</v>
      </c>
      <c r="U42" s="134">
        <v>400000002</v>
      </c>
      <c r="V42" s="133"/>
      <c r="W42" s="133"/>
      <c r="X42" s="101">
        <f>R42+S42+T42+U42</f>
        <v>1233333339.5</v>
      </c>
      <c r="Y42" s="135">
        <f t="shared" si="4"/>
        <v>1381333340.2400002</v>
      </c>
      <c r="Z42" s="93"/>
      <c r="AA42" s="115">
        <v>2016</v>
      </c>
      <c r="AB42" s="136"/>
    </row>
    <row r="43" spans="1:30" x14ac:dyDescent="0.2">
      <c r="A43" s="116" t="s">
        <v>175</v>
      </c>
      <c r="B43" s="117" t="s">
        <v>9</v>
      </c>
      <c r="C43" s="118" t="s">
        <v>171</v>
      </c>
      <c r="D43" s="118" t="s">
        <v>172</v>
      </c>
      <c r="E43" s="118" t="s">
        <v>172</v>
      </c>
      <c r="F43" s="118" t="s">
        <v>173</v>
      </c>
      <c r="G43" s="118" t="s">
        <v>12</v>
      </c>
      <c r="H43" s="118">
        <v>100</v>
      </c>
      <c r="I43" s="118" t="s">
        <v>174</v>
      </c>
      <c r="J43" s="118" t="s">
        <v>11</v>
      </c>
      <c r="K43" s="118"/>
      <c r="L43" s="118" t="s">
        <v>60</v>
      </c>
      <c r="M43" s="118"/>
      <c r="N43" s="114"/>
      <c r="O43" s="114"/>
      <c r="P43" s="114"/>
      <c r="Q43" s="114">
        <v>200466780</v>
      </c>
      <c r="R43" s="137">
        <v>328475604.89999998</v>
      </c>
      <c r="S43" s="114">
        <v>240466780</v>
      </c>
      <c r="T43" s="123"/>
      <c r="U43" s="123"/>
      <c r="V43" s="123"/>
      <c r="W43" s="114"/>
      <c r="X43" s="114">
        <f>SUM(N43:V43)</f>
        <v>769409164.89999998</v>
      </c>
      <c r="Y43" s="114">
        <f t="shared" si="4"/>
        <v>861738264.68800008</v>
      </c>
      <c r="Z43" s="121"/>
      <c r="AA43" s="124">
        <v>2016</v>
      </c>
      <c r="AB43" s="126" t="s">
        <v>176</v>
      </c>
      <c r="AD43" s="56"/>
    </row>
    <row r="44" spans="1:30" s="13" customFormat="1" x14ac:dyDescent="0.2">
      <c r="A44" s="29" t="s">
        <v>120</v>
      </c>
      <c r="B44" s="8"/>
      <c r="C44" s="8"/>
      <c r="D44" s="8"/>
      <c r="E44" s="8"/>
      <c r="F44" s="8"/>
      <c r="G44" s="7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V44" s="8"/>
      <c r="W44" s="8"/>
      <c r="X44" s="31">
        <f>SUM(X36:X43)</f>
        <v>2884419394.9115362</v>
      </c>
      <c r="Y44" s="31">
        <f>SUM(Y36:Y43)</f>
        <v>3230549722.300921</v>
      </c>
      <c r="Z44" s="9"/>
      <c r="AA44" s="9"/>
      <c r="AB44" s="9"/>
    </row>
    <row r="45" spans="1:30" x14ac:dyDescent="0.2">
      <c r="A45" s="9"/>
      <c r="B45" s="12"/>
      <c r="C45" s="12"/>
      <c r="D45" s="12"/>
      <c r="E45" s="12"/>
      <c r="F45" s="12"/>
      <c r="G45" s="7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9"/>
      <c r="AA45" s="9"/>
      <c r="AB45" s="9"/>
    </row>
    <row r="49" spans="1:41" x14ac:dyDescent="0.2">
      <c r="AB49" s="49"/>
    </row>
    <row r="50" spans="1:41" s="50" customFormat="1" ht="15.75" x14ac:dyDescent="0.25">
      <c r="A50" s="32"/>
      <c r="B50" s="33" t="s">
        <v>121</v>
      </c>
      <c r="C50" s="34"/>
      <c r="D50" s="34"/>
      <c r="E50" s="34"/>
      <c r="F50" s="34"/>
      <c r="G50" s="35"/>
      <c r="H50" s="34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69"/>
      <c r="Y50" s="69"/>
      <c r="Z50" s="35"/>
      <c r="AA50" s="35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</row>
    <row r="51" spans="1:41" s="50" customFormat="1" ht="15.75" x14ac:dyDescent="0.25">
      <c r="A51" s="32"/>
      <c r="B51" s="33" t="s">
        <v>18</v>
      </c>
      <c r="C51" s="36"/>
      <c r="D51" s="35"/>
      <c r="E51" s="35"/>
      <c r="F51" s="35"/>
      <c r="G51" s="36"/>
      <c r="H51" s="36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</row>
    <row r="52" spans="1:41" s="50" customFormat="1" ht="15.75" x14ac:dyDescent="0.25">
      <c r="A52" s="32"/>
      <c r="B52" s="33" t="s">
        <v>19</v>
      </c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</row>
    <row r="53" spans="1:41" s="50" customFormat="1" ht="15.75" x14ac:dyDescent="0.25">
      <c r="A53" s="35"/>
      <c r="B53" s="33" t="s">
        <v>20</v>
      </c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</row>
    <row r="54" spans="1:41" s="50" customFormat="1" ht="15.75" x14ac:dyDescent="0.25">
      <c r="A54" s="32"/>
      <c r="B54" s="37" t="s">
        <v>94</v>
      </c>
      <c r="C54" s="38"/>
      <c r="D54" s="38"/>
      <c r="E54" s="38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</row>
    <row r="55" spans="1:41" s="50" customFormat="1" ht="15.75" x14ac:dyDescent="0.25">
      <c r="A55" s="39">
        <v>1</v>
      </c>
      <c r="B55" s="40" t="s">
        <v>21</v>
      </c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70"/>
      <c r="AA55" s="33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</row>
    <row r="56" spans="1:41" s="50" customFormat="1" ht="15.75" x14ac:dyDescent="0.25">
      <c r="A56" s="39"/>
      <c r="B56" s="42" t="s">
        <v>22</v>
      </c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33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</row>
    <row r="57" spans="1:41" s="50" customFormat="1" ht="15.75" x14ac:dyDescent="0.25">
      <c r="A57" s="39"/>
      <c r="B57" s="43" t="s">
        <v>23</v>
      </c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33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</row>
    <row r="58" spans="1:41" s="50" customFormat="1" ht="15.75" x14ac:dyDescent="0.25">
      <c r="A58" s="39"/>
      <c r="B58" s="33" t="s">
        <v>24</v>
      </c>
      <c r="C58" s="41"/>
      <c r="D58" s="41"/>
      <c r="E58" s="41"/>
      <c r="F58" s="41"/>
      <c r="G58" s="41"/>
      <c r="H58" s="41"/>
      <c r="I58" s="41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33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</row>
    <row r="59" spans="1:41" s="50" customFormat="1" ht="15.75" x14ac:dyDescent="0.25">
      <c r="A59" s="39"/>
      <c r="B59" s="37" t="s">
        <v>25</v>
      </c>
      <c r="C59" s="41"/>
      <c r="D59" s="41"/>
      <c r="E59" s="41"/>
      <c r="F59" s="41"/>
      <c r="G59" s="41"/>
      <c r="H59" s="41"/>
      <c r="I59" s="41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33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</row>
    <row r="60" spans="1:41" s="50" customFormat="1" ht="15.75" x14ac:dyDescent="0.25">
      <c r="A60" s="39"/>
      <c r="B60" s="37" t="s">
        <v>26</v>
      </c>
      <c r="C60" s="41"/>
      <c r="D60" s="41"/>
      <c r="E60" s="41"/>
      <c r="F60" s="41"/>
      <c r="G60" s="41"/>
      <c r="H60" s="41"/>
      <c r="I60" s="41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33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</row>
    <row r="61" spans="1:41" s="50" customFormat="1" ht="15.75" x14ac:dyDescent="0.25">
      <c r="A61" s="39"/>
      <c r="B61" s="43" t="s">
        <v>27</v>
      </c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33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</row>
    <row r="62" spans="1:41" s="50" customFormat="1" ht="15.75" x14ac:dyDescent="0.25">
      <c r="A62" s="35"/>
      <c r="B62" s="33" t="s">
        <v>28</v>
      </c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33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</row>
    <row r="63" spans="1:41" s="50" customFormat="1" ht="15.75" x14ac:dyDescent="0.25">
      <c r="A63" s="35"/>
      <c r="B63" s="33" t="s">
        <v>95</v>
      </c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33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</row>
    <row r="64" spans="1:41" s="50" customFormat="1" ht="15.75" x14ac:dyDescent="0.25">
      <c r="A64" s="35"/>
      <c r="B64" s="40" t="s">
        <v>29</v>
      </c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70"/>
      <c r="AA64" s="33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</row>
    <row r="65" spans="1:41" s="50" customFormat="1" ht="15.75" x14ac:dyDescent="0.25">
      <c r="A65" s="35"/>
      <c r="B65" s="43" t="s">
        <v>30</v>
      </c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33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</row>
    <row r="66" spans="1:41" s="50" customFormat="1" ht="15.75" x14ac:dyDescent="0.25">
      <c r="A66" s="35"/>
      <c r="B66" s="43" t="s">
        <v>96</v>
      </c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33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</row>
    <row r="67" spans="1:41" s="50" customFormat="1" ht="15.75" x14ac:dyDescent="0.25">
      <c r="A67" s="35"/>
      <c r="B67" s="40" t="s">
        <v>13</v>
      </c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33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</row>
    <row r="68" spans="1:41" s="50" customFormat="1" ht="15.75" x14ac:dyDescent="0.25">
      <c r="A68" s="35"/>
      <c r="B68" s="45" t="s">
        <v>14</v>
      </c>
      <c r="C68" s="45"/>
      <c r="D68" s="45"/>
      <c r="E68" s="45"/>
      <c r="F68" s="45"/>
      <c r="G68" s="45"/>
      <c r="H68" s="45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</row>
    <row r="69" spans="1:41" s="50" customFormat="1" ht="15.75" x14ac:dyDescent="0.25">
      <c r="A69" s="39">
        <v>2</v>
      </c>
      <c r="B69" s="33" t="s">
        <v>15</v>
      </c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</row>
    <row r="70" spans="1:41" s="50" customFormat="1" ht="15.75" x14ac:dyDescent="0.25">
      <c r="A70" s="39">
        <v>3</v>
      </c>
      <c r="B70" s="33" t="s">
        <v>122</v>
      </c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</row>
    <row r="71" spans="1:41" s="50" customFormat="1" ht="15.75" x14ac:dyDescent="0.25">
      <c r="A71" s="39">
        <v>4</v>
      </c>
      <c r="B71" s="33" t="s">
        <v>97</v>
      </c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</row>
    <row r="72" spans="1:41" s="50" customFormat="1" ht="15.75" x14ac:dyDescent="0.25">
      <c r="A72" s="39">
        <v>5</v>
      </c>
      <c r="B72" s="73" t="s">
        <v>98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</row>
    <row r="73" spans="1:41" s="50" customFormat="1" ht="15.75" x14ac:dyDescent="0.2">
      <c r="A73" s="39">
        <v>6</v>
      </c>
      <c r="B73" s="46" t="s">
        <v>31</v>
      </c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</row>
    <row r="74" spans="1:41" s="50" customFormat="1" ht="15.75" x14ac:dyDescent="0.25">
      <c r="A74" s="39">
        <v>7</v>
      </c>
      <c r="B74" s="33" t="s">
        <v>32</v>
      </c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</row>
    <row r="75" spans="1:41" s="50" customFormat="1" ht="15.75" x14ac:dyDescent="0.25">
      <c r="A75" s="39">
        <v>8</v>
      </c>
      <c r="B75" s="33" t="s">
        <v>123</v>
      </c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</row>
    <row r="76" spans="1:41" s="50" customFormat="1" ht="15.75" x14ac:dyDescent="0.2">
      <c r="A76" s="39">
        <v>9</v>
      </c>
      <c r="B76" s="74" t="s">
        <v>124</v>
      </c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46"/>
      <c r="AD76" s="46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</row>
    <row r="77" spans="1:41" s="50" customFormat="1" ht="15.75" x14ac:dyDescent="0.25">
      <c r="A77" s="39">
        <v>10</v>
      </c>
      <c r="B77" s="40" t="s">
        <v>99</v>
      </c>
      <c r="C77" s="41"/>
      <c r="D77" s="41"/>
      <c r="E77" s="41"/>
      <c r="F77" s="41"/>
      <c r="G77" s="41"/>
      <c r="H77" s="41"/>
      <c r="I77" s="41"/>
      <c r="J77" s="41"/>
      <c r="K77" s="41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</row>
    <row r="78" spans="1:41" s="50" customFormat="1" ht="15.75" x14ac:dyDescent="0.25">
      <c r="A78" s="39">
        <v>11</v>
      </c>
      <c r="B78" s="40" t="s">
        <v>100</v>
      </c>
      <c r="C78" s="41"/>
      <c r="D78" s="41"/>
      <c r="E78" s="41"/>
      <c r="F78" s="41"/>
      <c r="G78" s="41"/>
      <c r="H78" s="41"/>
      <c r="I78" s="41"/>
      <c r="J78" s="41"/>
      <c r="K78" s="41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</row>
    <row r="79" spans="1:41" s="50" customFormat="1" ht="15.75" x14ac:dyDescent="0.25">
      <c r="A79" s="39">
        <v>12</v>
      </c>
      <c r="B79" s="40" t="s">
        <v>101</v>
      </c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</row>
    <row r="80" spans="1:41" s="50" customFormat="1" ht="15.75" x14ac:dyDescent="0.25">
      <c r="A80" s="39">
        <v>13</v>
      </c>
      <c r="B80" s="33" t="s">
        <v>102</v>
      </c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</row>
    <row r="81" spans="1:41" s="50" customFormat="1" ht="15.75" x14ac:dyDescent="0.25">
      <c r="A81" s="39">
        <v>14</v>
      </c>
      <c r="B81" s="33" t="s">
        <v>125</v>
      </c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</row>
    <row r="82" spans="1:41" s="50" customFormat="1" ht="15.75" x14ac:dyDescent="0.25">
      <c r="A82" s="39">
        <v>15</v>
      </c>
      <c r="B82" s="33" t="s">
        <v>33</v>
      </c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</row>
    <row r="83" spans="1:41" s="50" customFormat="1" ht="15.75" x14ac:dyDescent="0.25">
      <c r="A83" s="39">
        <v>16.170000000000002</v>
      </c>
      <c r="B83" s="33" t="s">
        <v>103</v>
      </c>
      <c r="C83" s="33"/>
      <c r="D83" s="33"/>
      <c r="E83" s="33"/>
      <c r="F83" s="33"/>
      <c r="G83" s="33"/>
      <c r="H83" s="33"/>
      <c r="I83" s="33"/>
      <c r="J83" s="70"/>
      <c r="K83" s="70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</row>
    <row r="84" spans="1:41" s="50" customFormat="1" ht="15.75" x14ac:dyDescent="0.25">
      <c r="A84" s="39">
        <v>18</v>
      </c>
      <c r="B84" s="73" t="s">
        <v>126</v>
      </c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41"/>
      <c r="AD84" s="41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</row>
    <row r="85" spans="1:41" s="50" customFormat="1" ht="15.75" x14ac:dyDescent="0.25">
      <c r="A85" s="39">
        <v>19</v>
      </c>
      <c r="B85" s="73" t="s">
        <v>127</v>
      </c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</row>
    <row r="86" spans="1:41" s="50" customFormat="1" ht="15.75" x14ac:dyDescent="0.25">
      <c r="A86" s="39">
        <v>20</v>
      </c>
      <c r="B86" s="33" t="s">
        <v>128</v>
      </c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</row>
  </sheetData>
  <protectedRanges>
    <protectedRange algorithmName="SHA-512" hashValue="b4jNsXhDwS2c1yWfZAwuxC61ASGz8etnaIvi4JvF+E+1QYkWqkJ/Zpj5SSug7ELWWhsnYfzBejywtfU4B5gY1Q==" saltValue="ZvjzfQ4RIqeGHS1eSpw3fA==" spinCount="100000" sqref="W42 N42:O42 D42:E42 W34 N34:O34 H34:I34 B34:E34" name="Диапазон3_74_2_1_2_2_2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R34" name="Диапазон3_74_2_1_2_1_1_1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34" name="Диапазон3_74_2_1_3_1_1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4" name="Диапазон3_74_2_1_4_1_1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U34:V34" name="Диапазон3_74_2_1_5_1_1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J34:K34" name="Диапазон3_74_2_1_6_1_1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L34" name="Диапазон3_74_2_1_1_1_1_1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V42" name="Диапазон3_74_2_1_5_1_1_4" securityDescriptor="O:WDG:WDD:(A;;CC;;;S-1-5-21-1281035640-548247933-376692995-11259)(A;;CC;;;S-1-5-21-1281035640-548247933-376692995-11258)(A;;CC;;;S-1-5-21-1281035640-548247933-376692995-5864)"/>
    <protectedRange algorithmName="SHA-512" hashValue="0u3ObdI19Ty4nwOr/y65d9UuMZ3OudxbpyV+TSAf9ywzI6O/K2WR3IRMCi9ZZS0x0rSM1lsnjORm1tPcxcVLBQ==" saltValue="gIyPh9/qJCZTgQn7Vin6/A==" spinCount="100000" sqref="D27:F27 D36:F36 B36:C36 B27:C27" name="Диапазон3_16_1_4_1" securityDescriptor="O:WDG:WDD:(A;;CC;;;S-1-5-21-1281035640-548247933-376692995-11259)(A;;CC;;;S-1-5-21-1281035640-548247933-376692995-11258)(A;;CC;;;S-1-5-21-1281035640-548247933-376692995-5864)"/>
    <protectedRange algorithmName="SHA-512" hashValue="4jQ+0mVB5keBm4pRkjcqRb4wH5T00OSVcS8O0vGBvSWgkBDlvgzqGakmMzkrtZmh3SfcK9OC107rnU798f9s8A==" saltValue="y4V5iG+jLJ3isN54VsN8iA==" spinCount="100000" sqref="G27:K27 G36:K36" name="Диапазон3_16_1_1_3_1" securityDescriptor="O:WDG:WDD:(A;;CC;;;S-1-5-21-1281035640-548247933-376692995-11259)(A;;CC;;;S-1-5-21-1281035640-548247933-376692995-11258)(A;;CC;;;S-1-5-21-1281035640-548247933-376692995-5864)"/>
    <protectedRange algorithmName="SHA-512" hashValue="qCHp7KnoEcDf4OWacDpFBT7nKnBoUV6kxtUi36C5VL0ghE9TzBUrPujbNmwC/YM1DOLRf81wMvB837NN/0QmuQ==" saltValue="2/Rg4Hh45nPNxD/QMd93jw==" spinCount="100000" sqref="B37:F37 B28:F28" name="Диапазон3_16_1_4_1_1" securityDescriptor="O:WDG:WDD:(A;;CC;;;S-1-5-21-1281035640-548247933-376692995-11259)(A;;CC;;;S-1-5-21-1281035640-548247933-376692995-11258)(A;;CC;;;S-1-5-21-1281035640-548247933-376692995-5864)"/>
    <protectedRange algorithmName="SHA-512" hashValue="JV1DuiNgy5NaiJpj1NbHFprJD7ADK2OApkwD5Mf89lj0925eIBEMmr2IQJ8jIGieC93/8PLIeRPpqemkrqJsug==" saltValue="5BWfJzZYRfITu3y6+nMhIQ==" spinCount="100000" sqref="G28:K28 G37:K37" name="Диапазон3_16_1_1_3_1_1" securityDescriptor="O:WDG:WDD:(A;;CC;;;S-1-5-21-1281035640-548247933-376692995-11259)(A;;CC;;;S-1-5-21-1281035640-548247933-376692995-11258)(A;;CC;;;S-1-5-21-1281035640-548247933-376692995-5864)"/>
    <protectedRange algorithmName="SHA-512" hashValue="KNfAG+ixo5QUbT7DXv/HL8Isj1mHoWa4/NhJ986O/KSVR5QhWmH567wjJ7NLayg4SZ5SwCe6yeaq5/Wxgvj91A==" saltValue="DlcAN+2Xk9i34GLe6PAzLg==" spinCount="100000" sqref="B38:F38 B29:F29" name="Диапазон3_16_1_4_2" securityDescriptor="O:WDG:WDD:(A;;CC;;;S-1-5-21-1281035640-548247933-376692995-11259)(A;;CC;;;S-1-5-21-1281035640-548247933-376692995-11258)(A;;CC;;;S-1-5-21-1281035640-548247933-376692995-5864)"/>
    <protectedRange algorithmName="SHA-512" hashValue="PWVlTVj0CAiNCWKkfD0aEE0Pbv58QMVvtZf+/RziKLa2zAnetGV4Dswur1L7+eTc/+LqB7UQZmGyPcqhPm6MhA==" saltValue="RO/mtszAIeC2moyLW4jlpw==" spinCount="100000" sqref="G29:K29 G38:K38" name="Диапазон3_16_1_1_3_2" securityDescriptor="O:WDG:WDD:(A;;CC;;;S-1-5-21-1281035640-548247933-376692995-11259)(A;;CC;;;S-1-5-21-1281035640-548247933-376692995-11258)(A;;CC;;;S-1-5-21-1281035640-548247933-376692995-5864)"/>
    <protectedRange algorithmName="SHA-512" hashValue="cVKJcm0mHSKLySh0sexFb6ysPgDtZncbVYQFSJdpHpZB/DX4VbmCXClXnUWKVeieR69C/U5GLMZDYyH7I2EXVw==" saltValue="4rqKN0bTj49UN1uKh+1RCA==" spinCount="100000" sqref="D30:F30 D39:F39 B39:C39 B30:C30" name="Диапазон3_16_1_4" securityDescriptor="O:WDG:WDD:(A;;CC;;;S-1-5-21-1281035640-548247933-376692995-11259)(A;;CC;;;S-1-5-21-1281035640-548247933-376692995-11258)(A;;CC;;;S-1-5-21-1281035640-548247933-376692995-5864)"/>
    <protectedRange algorithmName="SHA-512" hashValue="/fvp7ZUbUvWPquwbU+5YUkORk9WP71sDT4Yp2OII1kJUvIM2exI/L/Vo6coDFunjESrNMJ9ZxZc6d20zWNqzfQ==" saltValue="uW3RJ/lYhmR8hUDxzb6c9w==" spinCount="100000" sqref="G30:J30 G39:J39" name="Диапазон3_16_1_1_3" securityDescriptor="O:WDG:WDD:(A;;CC;;;S-1-5-21-1281035640-548247933-376692995-11259)(A;;CC;;;S-1-5-21-1281035640-548247933-376692995-11258)(A;;CC;;;S-1-5-21-1281035640-548247933-376692995-5864)"/>
    <protectedRange algorithmName="SHA-512" hashValue="cVKJcm0mHSKLySh0sexFb6ysPgDtZncbVYQFSJdpHpZB/DX4VbmCXClXnUWKVeieR69C/U5GLMZDYyH7I2EXVw==" saltValue="4rqKN0bTj49UN1uKh+1RCA==" spinCount="100000" sqref="B40:F40 B31:F31" name="Диапазон3_16_1_4_3" securityDescriptor="O:WDG:WDD:(A;;CC;;;S-1-5-21-1281035640-548247933-376692995-11259)(A;;CC;;;S-1-5-21-1281035640-548247933-376692995-11258)(A;;CC;;;S-1-5-21-1281035640-548247933-376692995-5864)"/>
    <protectedRange algorithmName="SHA-512" hashValue="/fvp7ZUbUvWPquwbU+5YUkORk9WP71sDT4Yp2OII1kJUvIM2exI/L/Vo6coDFunjESrNMJ9ZxZc6d20zWNqzfQ==" saltValue="uW3RJ/lYhmR8hUDxzb6c9w==" spinCount="100000" sqref="G31:J31 G40:J40" name="Диапазон3_16_1_1_3_3" securityDescriptor="O:WDG:WDD:(A;;CC;;;S-1-5-21-1281035640-548247933-376692995-11259)(A;;CC;;;S-1-5-21-1281035640-548247933-376692995-11258)(A;;CC;;;S-1-5-21-1281035640-548247933-376692995-5864)"/>
    <protectedRange sqref="F42" name="ОПЗМСЛ_2"/>
  </protectedRanges>
  <autoFilter ref="A7:AB7"/>
  <mergeCells count="24">
    <mergeCell ref="B85:AB85"/>
    <mergeCell ref="Z5:Z6"/>
    <mergeCell ref="AA5:AA6"/>
    <mergeCell ref="AB5:AB6"/>
    <mergeCell ref="B72:AB72"/>
    <mergeCell ref="B76:AB76"/>
    <mergeCell ref="B84:AB84"/>
    <mergeCell ref="L5:L6"/>
    <mergeCell ref="M5:M6"/>
    <mergeCell ref="N5:V5"/>
    <mergeCell ref="W5:W6"/>
    <mergeCell ref="X5:X6"/>
    <mergeCell ref="Y5:Y6"/>
    <mergeCell ref="F5:F6"/>
    <mergeCell ref="G5:G6"/>
    <mergeCell ref="H5:H6"/>
    <mergeCell ref="I5:I6"/>
    <mergeCell ref="J5:J6"/>
    <mergeCell ref="K5:K6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Тусипкалиева Айгуль Мугиевна</cp:lastModifiedBy>
  <cp:lastPrinted>2014-06-03T13:49:37Z</cp:lastPrinted>
  <dcterms:created xsi:type="dcterms:W3CDTF">1996-10-08T23:32:33Z</dcterms:created>
  <dcterms:modified xsi:type="dcterms:W3CDTF">2016-10-25T09:30:02Z</dcterms:modified>
</cp:coreProperties>
</file>